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อ๋\แผนอัตรากำลัง ปี ๖๔-๖๖\"/>
    </mc:Choice>
  </mc:AlternateContent>
  <xr:revisionPtr revIDLastSave="0" documentId="13_ncr:1_{DD14823C-1E29-4FC6-ABB6-4465F22E3A00}" xr6:coauthVersionLast="45" xr6:coauthVersionMax="45" xr10:uidLastSave="{00000000-0000-0000-0000-000000000000}"/>
  <bookViews>
    <workbookView xWindow="-120" yWindow="-120" windowWidth="24240" windowHeight="13140" tabRatio="864" activeTab="1" xr2:uid="{00000000-000D-0000-FFFF-FFFF00000000}"/>
  </bookViews>
  <sheets>
    <sheet name="จัดคนลงสู่ตำแหน่ง ๑" sheetId="8" r:id="rId1"/>
    <sheet name="การจัดคนลงสู่ตำแหน่ง 64-66" sheetId="9" r:id="rId2"/>
  </sheets>
  <calcPr calcId="181029"/>
</workbook>
</file>

<file path=xl/calcChain.xml><?xml version="1.0" encoding="utf-8"?>
<calcChain xmlns="http://schemas.openxmlformats.org/spreadsheetml/2006/main">
  <c r="L39" i="8" l="1"/>
  <c r="J39" i="8"/>
  <c r="M48" i="8" l="1"/>
  <c r="M46" i="8"/>
  <c r="L73" i="8"/>
  <c r="J70" i="8" l="1"/>
  <c r="J68" i="8"/>
  <c r="J69" i="8"/>
  <c r="L76" i="8"/>
  <c r="L75" i="8"/>
  <c r="J76" i="8"/>
  <c r="J75" i="8"/>
  <c r="L74" i="8"/>
  <c r="J74" i="8"/>
  <c r="J72" i="8"/>
  <c r="J61" i="8" l="1"/>
  <c r="J60" i="8"/>
  <c r="J55" i="8"/>
  <c r="J54" i="8"/>
  <c r="L55" i="8"/>
  <c r="L54" i="8"/>
  <c r="L53" i="8"/>
  <c r="L52" i="8"/>
  <c r="J53" i="8"/>
  <c r="J52" i="8"/>
  <c r="J51" i="8"/>
  <c r="M51" i="8" s="1"/>
  <c r="J41" i="8"/>
  <c r="M41" i="8" s="1"/>
  <c r="L38" i="8"/>
  <c r="J38" i="8"/>
  <c r="L26" i="8"/>
  <c r="L25" i="8"/>
  <c r="L24" i="8"/>
  <c r="L37" i="8"/>
  <c r="J37" i="8"/>
  <c r="L28" i="8"/>
  <c r="J28" i="8"/>
  <c r="J26" i="8"/>
  <c r="J25" i="8"/>
  <c r="L27" i="8"/>
  <c r="J27" i="8"/>
  <c r="J24" i="8"/>
  <c r="J23" i="8"/>
  <c r="M23" i="8" s="1"/>
  <c r="J22" i="8"/>
  <c r="M22" i="8" s="1"/>
  <c r="J21" i="8"/>
  <c r="J17" i="8"/>
  <c r="J16" i="8"/>
  <c r="J14" i="8"/>
  <c r="J13" i="8"/>
  <c r="M13" i="8" s="1"/>
  <c r="J12" i="8"/>
  <c r="M12" i="8" s="1"/>
  <c r="M20" i="8"/>
  <c r="J10" i="8"/>
  <c r="K10" i="8"/>
  <c r="K8" i="8"/>
  <c r="J8" i="8"/>
  <c r="M38" i="8" l="1"/>
  <c r="M54" i="8"/>
  <c r="M55" i="8"/>
  <c r="M37" i="8"/>
  <c r="M25" i="8"/>
  <c r="M52" i="8"/>
  <c r="M27" i="8"/>
  <c r="M28" i="8"/>
  <c r="M53" i="8"/>
  <c r="M26" i="8"/>
  <c r="M24" i="8"/>
  <c r="M14" i="8"/>
  <c r="M16" i="8"/>
  <c r="M17" i="8"/>
  <c r="M8" i="8"/>
  <c r="M10" i="8"/>
  <c r="M21" i="8" l="1"/>
</calcChain>
</file>

<file path=xl/sharedStrings.xml><?xml version="1.0" encoding="utf-8"?>
<sst xmlns="http://schemas.openxmlformats.org/spreadsheetml/2006/main" count="1022" uniqueCount="171">
  <si>
    <t>ที่</t>
  </si>
  <si>
    <t>ระดับ</t>
  </si>
  <si>
    <t>ตำแหน่ง</t>
  </si>
  <si>
    <t>เงินเดือน</t>
  </si>
  <si>
    <t>หมายเหตุ</t>
  </si>
  <si>
    <t>เจ้าหน้าที่บริหารงานทั่วไป</t>
  </si>
  <si>
    <t>นักพัฒนาชุมชน</t>
  </si>
  <si>
    <t>เจ้าพนักงานธุรการ</t>
  </si>
  <si>
    <t>ผู้ช่วยนักวิชาการเกษตร</t>
  </si>
  <si>
    <t>ผู้ช่วยนักพัฒนาชุมชน</t>
  </si>
  <si>
    <t>พนักงานขับรถยนต์</t>
  </si>
  <si>
    <t>พนักงานขับรถบรรทุกน้ำ</t>
  </si>
  <si>
    <t>พนักงานจ้าง</t>
  </si>
  <si>
    <t>แม่ครัว</t>
  </si>
  <si>
    <t>คนงานทั่วไป</t>
  </si>
  <si>
    <t>กองคลัง (02)</t>
  </si>
  <si>
    <t>ผู้อำนวยการกองคลัง</t>
  </si>
  <si>
    <t>เจ้าพนักงานพัสดุ</t>
  </si>
  <si>
    <t xml:space="preserve">เจ้าพนักงานการเงินและบัญชี </t>
  </si>
  <si>
    <t>กองช่าง (03)</t>
  </si>
  <si>
    <t>ผู้ช่วยช่างไฟฟ้า</t>
  </si>
  <si>
    <t>พนักงานผลิตน้ำประปา</t>
  </si>
  <si>
    <t>นักบริหารงานการศึกษา</t>
  </si>
  <si>
    <t>นักวิชาการศึกษา</t>
  </si>
  <si>
    <t>ผู้ช่วยนักวิชาการศึกษา</t>
  </si>
  <si>
    <t>ผู้ดูแลเด็ก</t>
  </si>
  <si>
    <t>ผู้ช่วยผู้ดูแลเด็ก</t>
  </si>
  <si>
    <t xml:space="preserve">  -</t>
  </si>
  <si>
    <t xml:space="preserve">    -</t>
  </si>
  <si>
    <t>กรอบอัตรากำลังเดิม</t>
  </si>
  <si>
    <t>เลขที่ตำแหน่ง</t>
  </si>
  <si>
    <t>กรอบอัตรากำลังใหม่</t>
  </si>
  <si>
    <t>คนสวน</t>
  </si>
  <si>
    <t>ผู้ช่วยเจ้าพนักงานธุรการ</t>
  </si>
  <si>
    <t>ผู้ช่วยนักวิชาการเงินและบัญชี</t>
  </si>
  <si>
    <t>นางวรนุช  ดีขุนทด</t>
  </si>
  <si>
    <t>นางสาวอัญชลี  แบขุนทด</t>
  </si>
  <si>
    <t>นางวิลาวรรณ  กลขุนทด</t>
  </si>
  <si>
    <t>นายสมพงษ์  เพียรขุนทด</t>
  </si>
  <si>
    <t>นางสาวเพ็ญพร  ฝั่งสระ</t>
  </si>
  <si>
    <t>นายสมศรี  ปะตา</t>
  </si>
  <si>
    <t>นางอาพร  สันขุนทด</t>
  </si>
  <si>
    <t>นางสาวชมตะวัน โคกขุนทด</t>
  </si>
  <si>
    <t>นางอุทัยรัตน์ ช่วยพันธ์</t>
  </si>
  <si>
    <t>นายโรจน์ศักดิ์  บิดขุนทด</t>
  </si>
  <si>
    <t>นายวารินทร์  พอบขุนทด</t>
  </si>
  <si>
    <t>นายวิเชียร  คำจันทร์</t>
  </si>
  <si>
    <t>นางสาวปภาดา  ฝาสันเทียะ</t>
  </si>
  <si>
    <t>นายสมพงษ์  รีกงราด</t>
  </si>
  <si>
    <t>นายสามารถ  หวดสันเทียะ</t>
  </si>
  <si>
    <t>นายไชยยันต์  ปั้นขุนทด</t>
  </si>
  <si>
    <t>นายสมชาย บำรุงสำราญ</t>
  </si>
  <si>
    <t>นางสาวณัฐกานต์  ธิมะดี</t>
  </si>
  <si>
    <t>นายเกียรติศักดิ์  กลขุนทด</t>
  </si>
  <si>
    <t>นายอัษฎายุทธ  พันธุ์วิระยะกุล</t>
  </si>
  <si>
    <t>นางมณีเนตร  คืนดี</t>
  </si>
  <si>
    <t>นางจีรพรรณ  ศิริปริญญานันต์</t>
  </si>
  <si>
    <t>นางสาวสมใจ  ศูนย์โลก</t>
  </si>
  <si>
    <t>นางระดาทิพย์  แก่งสันเทียะ</t>
  </si>
  <si>
    <t>ป.โท</t>
  </si>
  <si>
    <t>ป.ตรี</t>
  </si>
  <si>
    <t>ป.6</t>
  </si>
  <si>
    <t>ม.6</t>
  </si>
  <si>
    <t>ปวส.</t>
  </si>
  <si>
    <t>ม.3</t>
  </si>
  <si>
    <t>เงินประจำตำแหน่ง</t>
  </si>
  <si>
    <t>เงินเพิ่มอื่นๆ/เงิน</t>
  </si>
  <si>
    <t>ค่าตอบแทน</t>
  </si>
  <si>
    <t>ขื่อ - สกุล</t>
  </si>
  <si>
    <t>นางสาวปราณี มุดขุนทด</t>
  </si>
  <si>
    <t>ครู</t>
  </si>
  <si>
    <t>นายนนทกรณ์  กันสาร</t>
  </si>
  <si>
    <t>นายภัทราวุธ ถนอมพุทรา</t>
  </si>
  <si>
    <t>เงินประจำ</t>
  </si>
  <si>
    <t>เงินค่าตอบแทน</t>
  </si>
  <si>
    <t>เงินเพิ่มอื่นๆ/</t>
  </si>
  <si>
    <t>ปลัดองค์การบริหารส่วนตำบล</t>
  </si>
  <si>
    <t>(นักบริหารงานท้องถิ่น)</t>
  </si>
  <si>
    <t>ต้น</t>
  </si>
  <si>
    <t>หัวหน้าสำนักปลัดฯ</t>
  </si>
  <si>
    <t>นักวิเคราะห์นโยบายและแผน</t>
  </si>
  <si>
    <t>นักทรัพยากรบุคคล</t>
  </si>
  <si>
    <t>นักจัดการงานทั่วไป</t>
  </si>
  <si>
    <t>เจ้าพนักงานป้องกันและบรรเทาสาธารณภัย</t>
  </si>
  <si>
    <t>๒0-๓-๐๔-๔๒๐๓-00๑</t>
  </si>
  <si>
    <t>๒0-๓-๐๔-๔๒๐๑-00๑</t>
  </si>
  <si>
    <t>๒0-๓-๐๘-๒๑๐๗-00๑</t>
  </si>
  <si>
    <t>๒0-๓-๐๘-๓๘๐๓-00๑</t>
  </si>
  <si>
    <t>๒0-๓-๐๘-๔๑๐๑-00๑</t>
  </si>
  <si>
    <t>นายธีระศักดิ์  หัวขุนทด</t>
  </si>
  <si>
    <t>นางสาววิกานดา พรมทันใจ</t>
  </si>
  <si>
    <t>คศ.๑</t>
  </si>
  <si>
    <t xml:space="preserve"> -</t>
  </si>
  <si>
    <t>นางสาวศิริรัตน์ เถียนสูงเนิน</t>
  </si>
  <si>
    <t>นางสาวกนกพร  ศรีสุข</t>
  </si>
  <si>
    <t>(นักบริหารงานทั่วไป)</t>
  </si>
  <si>
    <t>ผู้ช่วยนายช่างโยธา</t>
  </si>
  <si>
    <t>ชก.</t>
  </si>
  <si>
    <t>ชง.</t>
  </si>
  <si>
    <t>ปก.</t>
  </si>
  <si>
    <t>คุณวุฒิ</t>
  </si>
  <si>
    <t>20-3-00-1101-001</t>
  </si>
  <si>
    <t>20-3-01-4101-001</t>
  </si>
  <si>
    <t>20-3-01-2101-001</t>
  </si>
  <si>
    <t>20-3-01-3102-001</t>
  </si>
  <si>
    <t>นักทรัพยาการบุคคล</t>
  </si>
  <si>
    <t>20-3-01-3101-001</t>
  </si>
  <si>
    <t>นางภรภัทร  พลขันธ์</t>
  </si>
  <si>
    <t>20-3-01-3801-002</t>
  </si>
  <si>
    <t>20-3-01-4805-001</t>
  </si>
  <si>
    <t xml:space="preserve"> </t>
  </si>
  <si>
    <t>นางพัชรดา เหมือนแก้ว</t>
  </si>
  <si>
    <t>ว่างเดิม</t>
  </si>
  <si>
    <t>20-3-05-2103-001</t>
  </si>
  <si>
    <t>นักบริหารการช่าง</t>
  </si>
  <si>
    <t>นายนพดล ทักษิณสิทธิ์</t>
  </si>
  <si>
    <t>20-3-08-3803-001</t>
  </si>
  <si>
    <t>20-3-08-4101-001</t>
  </si>
  <si>
    <t>(นักบริหารท้องถิ่น)</t>
  </si>
  <si>
    <t>ปลัด อบต.</t>
  </si>
  <si>
    <t>นักบริหารงานทั่วไป  6</t>
  </si>
  <si>
    <t>ปก./ชก.</t>
  </si>
  <si>
    <t>20-3-01-3101-00๒</t>
  </si>
  <si>
    <t xml:space="preserve"> -ว่างเดิม-</t>
  </si>
  <si>
    <t>ปง./ชง.</t>
  </si>
  <si>
    <t>20-3-01-4๑๐๑-001</t>
  </si>
  <si>
    <t>เจ้าพนักงานป้องกันฯ</t>
  </si>
  <si>
    <t>ผู้ช่วยนักวิเคราะห์ฯ</t>
  </si>
  <si>
    <t xml:space="preserve">  -ว่างเดิม- </t>
  </si>
  <si>
    <t>ผู้ช่วยเจ้าพนักงานจัดเก็บรายได้</t>
  </si>
  <si>
    <t>นายช่างโยธา</t>
  </si>
  <si>
    <t>กองการศึกษา (04)</t>
  </si>
  <si>
    <t>๓๐-๒-๐๒๖๑</t>
  </si>
  <si>
    <t>นางปัญจรัตน์ เรียนพงศ์ชัย</t>
  </si>
  <si>
    <t>๓๐-๒-๐๔๕๘</t>
  </si>
  <si>
    <t>๓๐-๒-๐๔๕๙</t>
  </si>
  <si>
    <t>20-3-01-310๕-001</t>
  </si>
  <si>
    <t>นิติกร</t>
  </si>
  <si>
    <t>ว่าที่ร้อยตรีวีระพันธุ์  วงศ์อิน</t>
  </si>
  <si>
    <t>ผู้ช่วยนักป้องกันฯ</t>
  </si>
  <si>
    <t>20-3-00-๒101-001</t>
  </si>
  <si>
    <t>แม่บ้าน</t>
  </si>
  <si>
    <t>นายณพวัศกช์  เดชชาตรี</t>
  </si>
  <si>
    <t>ผู้ช่วยนักวิชาการสุขาภิบาล</t>
  </si>
  <si>
    <t>นางสาวญาตินันท์ เบิกขุนทด</t>
  </si>
  <si>
    <t>นางสาวรุจินันท์ แขนสูงเนิน-</t>
  </si>
  <si>
    <t>นางสาวอโนชา สองกำปัง</t>
  </si>
  <si>
    <t>ผู้ช่วยเจ้าพนักงานจัดเก้บรายได้</t>
  </si>
  <si>
    <t xml:space="preserve">  -ว่างเดิม-</t>
  </si>
  <si>
    <t>ผู้ช่วยครูผู้ดูแลเด็ก (ผู้มีคุณวุฒิ)</t>
  </si>
  <si>
    <t>ป.เอก</t>
  </si>
  <si>
    <t>๓๐-๒-๐๔๖๐</t>
  </si>
  <si>
    <t>นายอภินพนวัช หิรัญวีรานันท์</t>
  </si>
  <si>
    <t>นางสุนัน สุภารี</t>
  </si>
  <si>
    <t>นางสาวสุพนิต สายจันทร์</t>
  </si>
  <si>
    <t>นายประพลเดช บิดขุนทด</t>
  </si>
  <si>
    <t>นายณัฏฐชัย  พอบขุนทด</t>
  </si>
  <si>
    <t>นางสาวปราณี  มุดขุนทด</t>
  </si>
  <si>
    <t>ปง.</t>
  </si>
  <si>
    <t>นางสาวชฎารัตน์ มิกขุนทด</t>
  </si>
  <si>
    <t>นายสัญญลักษณ์ ศรีทอง</t>
  </si>
  <si>
    <t>นายสมยง ภูมิสง่า</t>
  </si>
  <si>
    <t>พนักงานขับรถบรรทุกน้ำฯ</t>
  </si>
  <si>
    <t>นางสาวณัฎฐาภรณ์ ผองสูงเนิน</t>
  </si>
  <si>
    <t>นางสาวสาวิณี  เกียมขุนทด</t>
  </si>
  <si>
    <t>นางสาวบุษยา ปิ่นสังข์</t>
  </si>
  <si>
    <t>ปวช.</t>
  </si>
  <si>
    <t>20-3-01-0202-001</t>
  </si>
  <si>
    <t>20-3-01-0212-001</t>
  </si>
  <si>
    <t xml:space="preserve">  -  </t>
  </si>
  <si>
    <t xml:space="preserve">  - ว่างเดิม-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</si>
</sst>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sz val="8"/>
      <color theme="1"/>
      <name val="TH SarabunIT๙"/>
      <family val="2"/>
    </font>
    <font>
      <b/>
      <sz val="11"/>
      <name val="TH SarabunIT๙"/>
      <family val="2"/>
    </font>
    <font>
      <sz val="18"/>
      <color theme="1"/>
      <name val="Angsana New"/>
      <family val="1"/>
    </font>
    <font>
      <sz val="11"/>
      <name val="TH SarabunIT๙"/>
      <family val="2"/>
    </font>
    <font>
      <b/>
      <sz val="10"/>
      <color theme="1"/>
      <name val="TH SarabunIT๙"/>
      <family val="2"/>
    </font>
    <font>
      <b/>
      <sz val="9"/>
      <color theme="1"/>
      <name val="TH SarabunIT๙"/>
      <family val="2"/>
    </font>
    <font>
      <sz val="9"/>
      <color theme="1"/>
      <name val="TH SarabunIT๙"/>
      <family val="2"/>
    </font>
    <font>
      <sz val="12"/>
      <color rgb="FFFF0000"/>
      <name val="TH SarabunIT๙"/>
      <family val="2"/>
    </font>
    <font>
      <sz val="1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3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" fillId="0" borderId="6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4" fontId="4" fillId="0" borderId="12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4" fontId="4" fillId="0" borderId="0" xfId="0" applyNumberFormat="1" applyFont="1" applyBorder="1"/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59" fontId="4" fillId="0" borderId="7" xfId="0" applyNumberFormat="1" applyFont="1" applyBorder="1" applyAlignment="1">
      <alignment horizontal="center"/>
    </xf>
    <xf numFmtId="0" fontId="4" fillId="0" borderId="2" xfId="0" applyFont="1" applyBorder="1"/>
    <xf numFmtId="59" fontId="4" fillId="0" borderId="12" xfId="0" applyNumberFormat="1" applyFont="1" applyBorder="1" applyAlignment="1">
      <alignment horizontal="center"/>
    </xf>
    <xf numFmtId="59" fontId="4" fillId="0" borderId="5" xfId="0" applyNumberFormat="1" applyFont="1" applyBorder="1" applyAlignment="1">
      <alignment horizontal="center"/>
    </xf>
    <xf numFmtId="0" fontId="7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59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61" fontId="4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61" fontId="5" fillId="0" borderId="11" xfId="0" applyNumberFormat="1" applyFont="1" applyBorder="1" applyAlignment="1">
      <alignment horizontal="center"/>
    </xf>
    <xf numFmtId="61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/>
    </xf>
    <xf numFmtId="61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/>
    <xf numFmtId="0" fontId="10" fillId="0" borderId="0" xfId="0" applyFont="1" applyAlignment="1">
      <alignment textRotation="88"/>
    </xf>
    <xf numFmtId="0" fontId="5" fillId="0" borderId="3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5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3" fontId="4" fillId="0" borderId="11" xfId="0" applyNumberFormat="1" applyFont="1" applyBorder="1"/>
    <xf numFmtId="3" fontId="2" fillId="0" borderId="11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0" fontId="4" fillId="0" borderId="2" xfId="0" applyFont="1" applyBorder="1" applyAlignment="1">
      <alignment horizontal="left"/>
    </xf>
    <xf numFmtId="0" fontId="3" fillId="0" borderId="5" xfId="0" applyFont="1" applyBorder="1" applyAlignment="1">
      <alignment shrinkToFit="1"/>
    </xf>
    <xf numFmtId="0" fontId="4" fillId="0" borderId="9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3" fillId="0" borderId="11" xfId="0" applyFont="1" applyBorder="1"/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4" fontId="13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left" textRotation="90"/>
    </xf>
    <xf numFmtId="0" fontId="2" fillId="0" borderId="8" xfId="0" applyFont="1" applyBorder="1" applyAlignment="1">
      <alignment horizontal="center"/>
    </xf>
    <xf numFmtId="59" fontId="4" fillId="0" borderId="0" xfId="0" applyNumberFormat="1" applyFont="1" applyBorder="1" applyAlignment="1">
      <alignment horizontal="center" textRotation="90"/>
    </xf>
    <xf numFmtId="2" fontId="10" fillId="0" borderId="0" xfId="0" applyNumberFormat="1" applyFont="1" applyAlignment="1">
      <alignment horizontal="left" textRotation="90"/>
    </xf>
    <xf numFmtId="59" fontId="5" fillId="0" borderId="1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3" fillId="0" borderId="11" xfId="0" applyFont="1" applyBorder="1" applyAlignment="1">
      <alignment shrinkToFit="1"/>
    </xf>
    <xf numFmtId="14" fontId="4" fillId="0" borderId="5" xfId="0" applyNumberFormat="1" applyFont="1" applyBorder="1" applyAlignment="1">
      <alignment horizontal="center"/>
    </xf>
    <xf numFmtId="0" fontId="4" fillId="0" borderId="4" xfId="0" applyFont="1" applyBorder="1"/>
    <xf numFmtId="0" fontId="5" fillId="0" borderId="6" xfId="0" applyFont="1" applyBorder="1"/>
    <xf numFmtId="0" fontId="3" fillId="0" borderId="6" xfId="0" applyFont="1" applyBorder="1"/>
    <xf numFmtId="0" fontId="8" fillId="0" borderId="6" xfId="0" applyFont="1" applyBorder="1"/>
    <xf numFmtId="61" fontId="4" fillId="0" borderId="6" xfId="0" applyNumberFormat="1" applyFont="1" applyBorder="1" applyAlignment="1">
      <alignment horizontal="center"/>
    </xf>
    <xf numFmtId="59" fontId="4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61" fontId="4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59" fontId="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59" fontId="4" fillId="0" borderId="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61" fontId="5" fillId="0" borderId="5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textRotation="90"/>
    </xf>
    <xf numFmtId="0" fontId="10" fillId="0" borderId="0" xfId="0" applyFont="1" applyAlignment="1">
      <alignment horizontal="left" textRotation="9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textRotation="90"/>
    </xf>
    <xf numFmtId="0" fontId="4" fillId="0" borderId="7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 vertical="center"/>
    </xf>
    <xf numFmtId="61" fontId="4" fillId="0" borderId="12" xfId="0" applyNumberFormat="1" applyFont="1" applyBorder="1" applyAlignment="1">
      <alignment horizontal="center"/>
    </xf>
    <xf numFmtId="61" fontId="4" fillId="0" borderId="7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shrinkToFit="1"/>
    </xf>
    <xf numFmtId="0" fontId="4" fillId="0" borderId="7" xfId="0" applyFont="1" applyBorder="1"/>
    <xf numFmtId="3" fontId="4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99024</xdr:rowOff>
    </xdr:from>
    <xdr:to>
      <xdr:col>7</xdr:col>
      <xdr:colOff>114300</xdr:colOff>
      <xdr:row>3</xdr:row>
      <xdr:rowOff>86803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68599"/>
          <a:ext cx="5748427" cy="410114"/>
        </a:xfrm>
        <a:prstGeom prst="rect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700" b="1">
              <a:latin typeface="TH SarabunIT๙" pitchFamily="34" charset="-34"/>
              <a:cs typeface="TH SarabunIT๙" pitchFamily="34" charset="-34"/>
            </a:rPr>
            <a:t>๑๑. บัญชีแสดงจัดคนลงสู่ตำแหน่งและการกำหนดเลขที่ตำแหน่งในส่วนราชการ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99024</xdr:rowOff>
    </xdr:from>
    <xdr:to>
      <xdr:col>7</xdr:col>
      <xdr:colOff>114300</xdr:colOff>
      <xdr:row>3</xdr:row>
      <xdr:rowOff>86803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65724"/>
          <a:ext cx="6086475" cy="416404"/>
        </a:xfrm>
        <a:prstGeom prst="rect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700" b="1">
              <a:latin typeface="TH SarabunIT๙" pitchFamily="34" charset="-34"/>
              <a:cs typeface="TH SarabunIT๙" pitchFamily="34" charset="-34"/>
            </a:rPr>
            <a:t>๑๑. บัญชีแสดงจัดคนลงสู่ตำแหน่งและการกำหนดเลขที่ตำแหน่งในส่วนราชการ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view="pageLayout" topLeftCell="A43" zoomScale="124" zoomScaleNormal="100" zoomScalePageLayoutView="124" workbookViewId="0">
      <selection activeCell="E77" sqref="E77"/>
    </sheetView>
  </sheetViews>
  <sheetFormatPr defaultRowHeight="15.75" x14ac:dyDescent="0.25"/>
  <cols>
    <col min="1" max="1" width="3.5" style="46" customWidth="1"/>
    <col min="2" max="2" width="17.25" style="2" customWidth="1"/>
    <col min="3" max="3" width="5.75" style="46" customWidth="1"/>
    <col min="4" max="4" width="11.875" style="99" customWidth="1"/>
    <col min="5" max="5" width="18.625" style="2" customWidth="1"/>
    <col min="6" max="6" width="7" style="46" customWidth="1"/>
    <col min="7" max="7" width="14.375" style="2" customWidth="1"/>
    <col min="8" max="8" width="17.375" style="2" customWidth="1"/>
    <col min="9" max="9" width="6.75" style="2" customWidth="1"/>
    <col min="10" max="10" width="7.875" style="2" customWidth="1"/>
    <col min="11" max="11" width="9" style="2" customWidth="1"/>
    <col min="12" max="12" width="9.25" style="1" customWidth="1"/>
    <col min="13" max="13" width="5.875" style="2" customWidth="1"/>
    <col min="14" max="16384" width="9" style="2"/>
  </cols>
  <sheetData>
    <row r="1" spans="1:13" ht="21" x14ac:dyDescent="0.45">
      <c r="A1" s="167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M1" s="58"/>
    </row>
    <row r="2" spans="1:13" x14ac:dyDescent="0.25">
      <c r="A2" s="3"/>
      <c r="B2" s="3"/>
      <c r="C2" s="3"/>
      <c r="D2" s="86"/>
      <c r="E2" s="3"/>
      <c r="F2" s="3"/>
      <c r="G2" s="3"/>
      <c r="H2" s="3"/>
      <c r="I2" s="3"/>
      <c r="J2" s="3"/>
      <c r="K2" s="3"/>
    </row>
    <row r="3" spans="1:13" ht="18" x14ac:dyDescent="0.4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5">
      <c r="A5" s="4"/>
      <c r="B5" s="5"/>
      <c r="C5" s="6"/>
      <c r="D5" s="177" t="s">
        <v>29</v>
      </c>
      <c r="E5" s="178"/>
      <c r="F5" s="180"/>
      <c r="G5" s="177" t="s">
        <v>31</v>
      </c>
      <c r="H5" s="178"/>
      <c r="I5" s="179"/>
      <c r="J5" s="177" t="s">
        <v>3</v>
      </c>
      <c r="K5" s="178"/>
      <c r="L5" s="179"/>
      <c r="M5" s="168" t="s">
        <v>4</v>
      </c>
    </row>
    <row r="6" spans="1:13" x14ac:dyDescent="0.25">
      <c r="A6" s="7" t="s">
        <v>0</v>
      </c>
      <c r="B6" s="8" t="s">
        <v>68</v>
      </c>
      <c r="C6" s="9" t="s">
        <v>100</v>
      </c>
      <c r="D6" s="185" t="s">
        <v>30</v>
      </c>
      <c r="E6" s="183" t="s">
        <v>2</v>
      </c>
      <c r="F6" s="168" t="s">
        <v>1</v>
      </c>
      <c r="G6" s="170" t="s">
        <v>30</v>
      </c>
      <c r="H6" s="172" t="s">
        <v>2</v>
      </c>
      <c r="I6" s="174" t="s">
        <v>1</v>
      </c>
      <c r="J6" s="181" t="s">
        <v>3</v>
      </c>
      <c r="K6" s="80" t="s">
        <v>73</v>
      </c>
      <c r="L6" s="10" t="s">
        <v>75</v>
      </c>
      <c r="M6" s="169"/>
    </row>
    <row r="7" spans="1:13" x14ac:dyDescent="0.25">
      <c r="A7" s="7"/>
      <c r="B7" s="11"/>
      <c r="C7" s="12"/>
      <c r="D7" s="186"/>
      <c r="E7" s="184"/>
      <c r="F7" s="176"/>
      <c r="G7" s="171"/>
      <c r="H7" s="173"/>
      <c r="I7" s="175"/>
      <c r="J7" s="182"/>
      <c r="K7" s="112" t="s">
        <v>2</v>
      </c>
      <c r="L7" s="10" t="s">
        <v>74</v>
      </c>
      <c r="M7" s="169"/>
    </row>
    <row r="8" spans="1:13" x14ac:dyDescent="0.25">
      <c r="A8" s="14">
        <v>1</v>
      </c>
      <c r="B8" s="55" t="s">
        <v>138</v>
      </c>
      <c r="C8" s="14" t="s">
        <v>59</v>
      </c>
      <c r="D8" s="85" t="s">
        <v>101</v>
      </c>
      <c r="E8" s="104" t="s">
        <v>119</v>
      </c>
      <c r="F8" s="26" t="s">
        <v>78</v>
      </c>
      <c r="G8" s="115" t="s">
        <v>101</v>
      </c>
      <c r="H8" s="15" t="s">
        <v>76</v>
      </c>
      <c r="I8" s="16" t="s">
        <v>78</v>
      </c>
      <c r="J8" s="108">
        <f>31880*12</f>
        <v>382560</v>
      </c>
      <c r="K8" s="81">
        <f>4000*12</f>
        <v>48000</v>
      </c>
      <c r="L8" s="16" t="s">
        <v>27</v>
      </c>
      <c r="M8" s="47">
        <f>J8+K8</f>
        <v>430560</v>
      </c>
    </row>
    <row r="9" spans="1:13" x14ac:dyDescent="0.25">
      <c r="A9" s="18"/>
      <c r="B9" s="27"/>
      <c r="C9" s="18"/>
      <c r="D9" s="87"/>
      <c r="E9" s="27" t="s">
        <v>118</v>
      </c>
      <c r="F9" s="26"/>
      <c r="G9" s="23"/>
      <c r="H9" s="21" t="s">
        <v>77</v>
      </c>
      <c r="I9" s="22"/>
      <c r="J9" s="109"/>
      <c r="K9" s="69"/>
      <c r="L9" s="22"/>
      <c r="M9" s="18"/>
    </row>
    <row r="10" spans="1:13" x14ac:dyDescent="0.25">
      <c r="A10" s="18">
        <v>2</v>
      </c>
      <c r="B10" s="27" t="s">
        <v>42</v>
      </c>
      <c r="C10" s="18" t="s">
        <v>59</v>
      </c>
      <c r="D10" s="87" t="s">
        <v>103</v>
      </c>
      <c r="E10" s="27" t="s">
        <v>120</v>
      </c>
      <c r="F10" s="26" t="s">
        <v>78</v>
      </c>
      <c r="G10" s="89" t="s">
        <v>103</v>
      </c>
      <c r="H10" s="21" t="s">
        <v>79</v>
      </c>
      <c r="I10" s="22" t="s">
        <v>78</v>
      </c>
      <c r="J10" s="109">
        <f>28560*12</f>
        <v>342720</v>
      </c>
      <c r="K10" s="69">
        <f>3500*12</f>
        <v>42000</v>
      </c>
      <c r="L10" s="22" t="s">
        <v>27</v>
      </c>
      <c r="M10" s="49">
        <f>J10+K10</f>
        <v>384720</v>
      </c>
    </row>
    <row r="11" spans="1:13" x14ac:dyDescent="0.25">
      <c r="A11" s="18"/>
      <c r="B11" s="27"/>
      <c r="C11" s="18"/>
      <c r="D11" s="87"/>
      <c r="E11" s="27" t="s">
        <v>95</v>
      </c>
      <c r="F11" s="26"/>
      <c r="G11" s="23"/>
      <c r="H11" s="21" t="s">
        <v>95</v>
      </c>
      <c r="I11" s="22"/>
      <c r="J11" s="110"/>
      <c r="K11" s="49"/>
      <c r="L11" s="22"/>
      <c r="M11" s="18"/>
    </row>
    <row r="12" spans="1:13" x14ac:dyDescent="0.25">
      <c r="A12" s="18">
        <v>3</v>
      </c>
      <c r="B12" s="61" t="s">
        <v>36</v>
      </c>
      <c r="C12" s="18" t="s">
        <v>59</v>
      </c>
      <c r="D12" s="87" t="s">
        <v>102</v>
      </c>
      <c r="E12" s="27" t="s">
        <v>80</v>
      </c>
      <c r="F12" s="26" t="s">
        <v>99</v>
      </c>
      <c r="G12" s="89" t="s">
        <v>102</v>
      </c>
      <c r="H12" s="21" t="s">
        <v>80</v>
      </c>
      <c r="I12" s="22" t="s">
        <v>99</v>
      </c>
      <c r="J12" s="110">
        <f>17570*12</f>
        <v>210840</v>
      </c>
      <c r="K12" s="18" t="s">
        <v>27</v>
      </c>
      <c r="L12" s="22" t="s">
        <v>27</v>
      </c>
      <c r="M12" s="49">
        <f>J12</f>
        <v>210840</v>
      </c>
    </row>
    <row r="13" spans="1:13" x14ac:dyDescent="0.25">
      <c r="A13" s="53">
        <v>4</v>
      </c>
      <c r="B13" s="61" t="s">
        <v>43</v>
      </c>
      <c r="C13" s="18" t="s">
        <v>59</v>
      </c>
      <c r="D13" s="87" t="s">
        <v>104</v>
      </c>
      <c r="E13" s="27" t="s">
        <v>105</v>
      </c>
      <c r="F13" s="57" t="s">
        <v>97</v>
      </c>
      <c r="G13" s="89" t="s">
        <v>104</v>
      </c>
      <c r="H13" s="21" t="s">
        <v>81</v>
      </c>
      <c r="I13" s="22" t="s">
        <v>97</v>
      </c>
      <c r="J13" s="110">
        <f>24970*12</f>
        <v>299640</v>
      </c>
      <c r="K13" s="18" t="s">
        <v>27</v>
      </c>
      <c r="L13" s="22" t="s">
        <v>27</v>
      </c>
      <c r="M13" s="49">
        <f t="shared" ref="M13:M23" si="0">J13</f>
        <v>299640</v>
      </c>
    </row>
    <row r="14" spans="1:13" x14ac:dyDescent="0.25">
      <c r="A14" s="53">
        <v>5</v>
      </c>
      <c r="B14" s="27" t="s">
        <v>35</v>
      </c>
      <c r="C14" s="18" t="s">
        <v>60</v>
      </c>
      <c r="D14" s="87" t="s">
        <v>106</v>
      </c>
      <c r="E14" s="27" t="s">
        <v>5</v>
      </c>
      <c r="F14" s="26" t="s">
        <v>97</v>
      </c>
      <c r="G14" s="89" t="s">
        <v>106</v>
      </c>
      <c r="H14" s="21" t="s">
        <v>82</v>
      </c>
      <c r="I14" s="22" t="s">
        <v>97</v>
      </c>
      <c r="J14" s="110">
        <f>24970*12</f>
        <v>299640</v>
      </c>
      <c r="K14" s="18" t="s">
        <v>27</v>
      </c>
      <c r="L14" s="22" t="s">
        <v>27</v>
      </c>
      <c r="M14" s="49">
        <f t="shared" si="0"/>
        <v>299640</v>
      </c>
    </row>
    <row r="15" spans="1:13" x14ac:dyDescent="0.25">
      <c r="A15" s="53">
        <v>6</v>
      </c>
      <c r="B15" s="26" t="s">
        <v>123</v>
      </c>
      <c r="C15" s="26" t="s">
        <v>92</v>
      </c>
      <c r="D15" s="26" t="s">
        <v>92</v>
      </c>
      <c r="E15" s="26" t="s">
        <v>92</v>
      </c>
      <c r="F15" s="27" t="s">
        <v>121</v>
      </c>
      <c r="G15" s="89" t="s">
        <v>122</v>
      </c>
      <c r="H15" s="21" t="s">
        <v>82</v>
      </c>
      <c r="I15" s="27" t="s">
        <v>121</v>
      </c>
      <c r="J15" s="110">
        <v>355320</v>
      </c>
      <c r="K15" s="18" t="s">
        <v>27</v>
      </c>
      <c r="L15" s="22" t="s">
        <v>27</v>
      </c>
      <c r="M15" s="49">
        <v>355320</v>
      </c>
    </row>
    <row r="16" spans="1:13" x14ac:dyDescent="0.25">
      <c r="A16" s="53">
        <v>7</v>
      </c>
      <c r="B16" s="27" t="s">
        <v>107</v>
      </c>
      <c r="C16" s="18" t="s">
        <v>60</v>
      </c>
      <c r="D16" s="87" t="s">
        <v>108</v>
      </c>
      <c r="E16" s="27" t="s">
        <v>6</v>
      </c>
      <c r="F16" s="26" t="s">
        <v>97</v>
      </c>
      <c r="G16" s="89" t="s">
        <v>108</v>
      </c>
      <c r="H16" s="21" t="s">
        <v>6</v>
      </c>
      <c r="I16" s="22" t="s">
        <v>97</v>
      </c>
      <c r="J16" s="110">
        <f>21240*12</f>
        <v>254880</v>
      </c>
      <c r="K16" s="18" t="s">
        <v>27</v>
      </c>
      <c r="L16" s="22" t="s">
        <v>27</v>
      </c>
      <c r="M16" s="49">
        <f t="shared" si="0"/>
        <v>254880</v>
      </c>
    </row>
    <row r="17" spans="1:13" x14ac:dyDescent="0.25">
      <c r="A17" s="57">
        <v>8</v>
      </c>
      <c r="B17" s="61" t="s">
        <v>71</v>
      </c>
      <c r="C17" s="26" t="s">
        <v>60</v>
      </c>
      <c r="D17" s="88" t="s">
        <v>109</v>
      </c>
      <c r="E17" s="105" t="s">
        <v>83</v>
      </c>
      <c r="F17" s="18" t="s">
        <v>99</v>
      </c>
      <c r="G17" s="87" t="s">
        <v>109</v>
      </c>
      <c r="H17" s="116" t="s">
        <v>126</v>
      </c>
      <c r="I17" s="22" t="s">
        <v>99</v>
      </c>
      <c r="J17" s="110">
        <f>16190*12</f>
        <v>194280</v>
      </c>
      <c r="K17" s="18" t="s">
        <v>27</v>
      </c>
      <c r="L17" s="22" t="s">
        <v>27</v>
      </c>
      <c r="M17" s="49">
        <f t="shared" si="0"/>
        <v>194280</v>
      </c>
    </row>
    <row r="18" spans="1:13" x14ac:dyDescent="0.25">
      <c r="A18" s="57">
        <v>9</v>
      </c>
      <c r="B18" s="26" t="s">
        <v>123</v>
      </c>
      <c r="C18" s="18" t="s">
        <v>92</v>
      </c>
      <c r="D18" s="26" t="s">
        <v>92</v>
      </c>
      <c r="E18" s="26" t="s">
        <v>92</v>
      </c>
      <c r="F18" s="18" t="s">
        <v>124</v>
      </c>
      <c r="G18" s="87" t="s">
        <v>125</v>
      </c>
      <c r="H18" s="21" t="s">
        <v>7</v>
      </c>
      <c r="I18" s="18" t="s">
        <v>124</v>
      </c>
      <c r="J18" s="78">
        <v>297900</v>
      </c>
      <c r="K18" s="18" t="s">
        <v>27</v>
      </c>
      <c r="L18" s="22" t="s">
        <v>27</v>
      </c>
      <c r="M18" s="78">
        <v>297900</v>
      </c>
    </row>
    <row r="19" spans="1:13" x14ac:dyDescent="0.25">
      <c r="A19" s="26"/>
      <c r="B19" s="40"/>
      <c r="C19" s="18"/>
      <c r="D19" s="88"/>
      <c r="E19" s="114"/>
      <c r="F19" s="18"/>
      <c r="G19" s="87"/>
      <c r="H19" s="65"/>
      <c r="I19" s="22"/>
      <c r="J19" s="26"/>
      <c r="K19" s="18"/>
      <c r="L19" s="22"/>
      <c r="M19" s="18"/>
    </row>
    <row r="20" spans="1:13" x14ac:dyDescent="0.25">
      <c r="A20" s="18"/>
      <c r="B20" s="28" t="s">
        <v>12</v>
      </c>
      <c r="C20" s="22"/>
      <c r="D20" s="89"/>
      <c r="E20" s="19"/>
      <c r="F20" s="29"/>
      <c r="G20" s="20"/>
      <c r="H20" s="21"/>
      <c r="I20" s="30"/>
      <c r="J20" s="110"/>
      <c r="K20" s="18"/>
      <c r="L20" s="22"/>
      <c r="M20" s="18">
        <f t="shared" si="0"/>
        <v>0</v>
      </c>
    </row>
    <row r="21" spans="1:13" x14ac:dyDescent="0.25">
      <c r="A21" s="53">
        <v>10</v>
      </c>
      <c r="B21" s="31" t="s">
        <v>37</v>
      </c>
      <c r="C21" s="22" t="s">
        <v>60</v>
      </c>
      <c r="D21" s="90" t="s">
        <v>27</v>
      </c>
      <c r="E21" s="22" t="s">
        <v>27</v>
      </c>
      <c r="F21" s="18" t="s">
        <v>27</v>
      </c>
      <c r="G21" s="22" t="s">
        <v>27</v>
      </c>
      <c r="H21" s="21" t="s">
        <v>127</v>
      </c>
      <c r="I21" s="20" t="s">
        <v>27</v>
      </c>
      <c r="J21" s="109">
        <f>17350*12</f>
        <v>208200</v>
      </c>
      <c r="K21" s="23" t="s">
        <v>27</v>
      </c>
      <c r="L21" s="20"/>
      <c r="M21" s="18">
        <f t="shared" si="0"/>
        <v>208200</v>
      </c>
    </row>
    <row r="22" spans="1:13" x14ac:dyDescent="0.25">
      <c r="A22" s="53">
        <v>11</v>
      </c>
      <c r="B22" s="31" t="s">
        <v>39</v>
      </c>
      <c r="C22" s="22" t="s">
        <v>60</v>
      </c>
      <c r="D22" s="90" t="s">
        <v>27</v>
      </c>
      <c r="E22" s="22" t="s">
        <v>27</v>
      </c>
      <c r="F22" s="18" t="s">
        <v>27</v>
      </c>
      <c r="G22" s="22" t="s">
        <v>27</v>
      </c>
      <c r="H22" s="21" t="s">
        <v>8</v>
      </c>
      <c r="I22" s="20" t="s">
        <v>27</v>
      </c>
      <c r="J22" s="109">
        <f>16990*12</f>
        <v>203880</v>
      </c>
      <c r="K22" s="23" t="s">
        <v>27</v>
      </c>
      <c r="L22" s="20"/>
      <c r="M22" s="18">
        <f t="shared" si="0"/>
        <v>203880</v>
      </c>
    </row>
    <row r="23" spans="1:13" x14ac:dyDescent="0.25">
      <c r="A23" s="53">
        <v>12</v>
      </c>
      <c r="B23" s="31" t="s">
        <v>93</v>
      </c>
      <c r="C23" s="22" t="s">
        <v>60</v>
      </c>
      <c r="D23" s="90" t="s">
        <v>27</v>
      </c>
      <c r="E23" s="22" t="s">
        <v>27</v>
      </c>
      <c r="F23" s="18" t="s">
        <v>27</v>
      </c>
      <c r="G23" s="22" t="s">
        <v>27</v>
      </c>
      <c r="H23" s="21" t="s">
        <v>9</v>
      </c>
      <c r="I23" s="20" t="s">
        <v>27</v>
      </c>
      <c r="J23" s="109">
        <f>16560*12</f>
        <v>198720</v>
      </c>
      <c r="K23" s="23" t="s">
        <v>27</v>
      </c>
      <c r="L23" s="20"/>
      <c r="M23" s="18">
        <f t="shared" si="0"/>
        <v>198720</v>
      </c>
    </row>
    <row r="24" spans="1:13" x14ac:dyDescent="0.25">
      <c r="A24" s="53">
        <v>13</v>
      </c>
      <c r="B24" s="31" t="s">
        <v>38</v>
      </c>
      <c r="C24" s="22" t="s">
        <v>61</v>
      </c>
      <c r="D24" s="90" t="s">
        <v>27</v>
      </c>
      <c r="E24" s="22" t="s">
        <v>27</v>
      </c>
      <c r="F24" s="18" t="s">
        <v>27</v>
      </c>
      <c r="G24" s="22" t="s">
        <v>27</v>
      </c>
      <c r="H24" s="21" t="s">
        <v>10</v>
      </c>
      <c r="I24" s="20" t="s">
        <v>27</v>
      </c>
      <c r="J24" s="109">
        <f>12120*12</f>
        <v>145440</v>
      </c>
      <c r="K24" s="23" t="s">
        <v>27</v>
      </c>
      <c r="L24" s="70">
        <f>1165*12</f>
        <v>13980</v>
      </c>
      <c r="M24" s="49">
        <f>J24+L24</f>
        <v>159420</v>
      </c>
    </row>
    <row r="25" spans="1:13" x14ac:dyDescent="0.25">
      <c r="A25" s="53">
        <v>14</v>
      </c>
      <c r="B25" s="31" t="s">
        <v>40</v>
      </c>
      <c r="C25" s="22" t="s">
        <v>62</v>
      </c>
      <c r="D25" s="90" t="s">
        <v>27</v>
      </c>
      <c r="E25" s="22" t="s">
        <v>27</v>
      </c>
      <c r="F25" s="18" t="s">
        <v>27</v>
      </c>
      <c r="G25" s="22" t="s">
        <v>27</v>
      </c>
      <c r="H25" s="21" t="s">
        <v>32</v>
      </c>
      <c r="I25" s="20" t="s">
        <v>27</v>
      </c>
      <c r="J25" s="109">
        <f>10590*12</f>
        <v>127080</v>
      </c>
      <c r="K25" s="23" t="s">
        <v>27</v>
      </c>
      <c r="L25" s="70">
        <f>2000*12</f>
        <v>24000</v>
      </c>
      <c r="M25" s="49">
        <f>J25+L25</f>
        <v>151080</v>
      </c>
    </row>
    <row r="26" spans="1:13" x14ac:dyDescent="0.25">
      <c r="A26" s="53">
        <v>15</v>
      </c>
      <c r="B26" s="31" t="s">
        <v>44</v>
      </c>
      <c r="C26" s="22" t="s">
        <v>63</v>
      </c>
      <c r="D26" s="90" t="s">
        <v>27</v>
      </c>
      <c r="E26" s="22" t="s">
        <v>27</v>
      </c>
      <c r="F26" s="18" t="s">
        <v>27</v>
      </c>
      <c r="G26" s="22" t="s">
        <v>27</v>
      </c>
      <c r="H26" s="21" t="s">
        <v>11</v>
      </c>
      <c r="I26" s="20" t="s">
        <v>27</v>
      </c>
      <c r="J26" s="109">
        <f>10820*12</f>
        <v>129840</v>
      </c>
      <c r="K26" s="23" t="s">
        <v>27</v>
      </c>
      <c r="L26" s="70">
        <f>2000*12</f>
        <v>24000</v>
      </c>
      <c r="M26" s="49">
        <f>J26+L26</f>
        <v>153840</v>
      </c>
    </row>
    <row r="27" spans="1:13" x14ac:dyDescent="0.25">
      <c r="A27" s="53">
        <v>16</v>
      </c>
      <c r="B27" s="32" t="s">
        <v>41</v>
      </c>
      <c r="C27" s="22" t="s">
        <v>61</v>
      </c>
      <c r="D27" s="90" t="s">
        <v>27</v>
      </c>
      <c r="E27" s="22" t="s">
        <v>27</v>
      </c>
      <c r="F27" s="18" t="s">
        <v>27</v>
      </c>
      <c r="G27" s="22" t="s">
        <v>27</v>
      </c>
      <c r="H27" s="21" t="s">
        <v>13</v>
      </c>
      <c r="I27" s="20" t="s">
        <v>27</v>
      </c>
      <c r="J27" s="110">
        <f>9000*12</f>
        <v>108000</v>
      </c>
      <c r="K27" s="18" t="s">
        <v>27</v>
      </c>
      <c r="L27" s="48">
        <f>1000*12</f>
        <v>12000</v>
      </c>
      <c r="M27" s="49">
        <f>J27+L27</f>
        <v>120000</v>
      </c>
    </row>
    <row r="28" spans="1:13" x14ac:dyDescent="0.25">
      <c r="A28" s="56">
        <v>17</v>
      </c>
      <c r="B28" s="106" t="s">
        <v>45</v>
      </c>
      <c r="C28" s="34" t="s">
        <v>60</v>
      </c>
      <c r="D28" s="91" t="s">
        <v>27</v>
      </c>
      <c r="E28" s="34" t="s">
        <v>27</v>
      </c>
      <c r="F28" s="33" t="s">
        <v>27</v>
      </c>
      <c r="G28" s="34" t="s">
        <v>27</v>
      </c>
      <c r="H28" s="35" t="s">
        <v>14</v>
      </c>
      <c r="I28" s="107" t="s">
        <v>27</v>
      </c>
      <c r="J28" s="111">
        <f>9000*12</f>
        <v>108000</v>
      </c>
      <c r="K28" s="33" t="s">
        <v>27</v>
      </c>
      <c r="L28" s="113">
        <f>1000*12</f>
        <v>12000</v>
      </c>
      <c r="M28" s="50">
        <f>J28+L28</f>
        <v>120000</v>
      </c>
    </row>
    <row r="29" spans="1:13" x14ac:dyDescent="0.25">
      <c r="A29" s="62"/>
      <c r="B29" s="38"/>
      <c r="C29" s="22"/>
      <c r="D29" s="92"/>
      <c r="E29" s="22"/>
      <c r="F29" s="22"/>
      <c r="G29" s="22"/>
      <c r="H29" s="19"/>
      <c r="I29" s="20"/>
      <c r="J29" s="48"/>
      <c r="K29" s="22"/>
      <c r="L29" s="48"/>
      <c r="M29" s="48"/>
    </row>
    <row r="30" spans="1:13" x14ac:dyDescent="0.25">
      <c r="A30" s="62"/>
      <c r="B30" s="38"/>
      <c r="C30" s="22"/>
      <c r="D30" s="92"/>
      <c r="E30" s="22"/>
      <c r="F30" s="22"/>
      <c r="G30" s="22"/>
      <c r="H30" s="19"/>
      <c r="I30" s="20"/>
      <c r="J30" s="48"/>
      <c r="K30" s="22"/>
      <c r="L30" s="48"/>
      <c r="M30" s="48"/>
    </row>
    <row r="31" spans="1:13" x14ac:dyDescent="0.25">
      <c r="A31" s="62"/>
      <c r="B31" s="38"/>
      <c r="C31" s="22"/>
      <c r="D31" s="92"/>
      <c r="E31" s="22"/>
      <c r="F31" s="22"/>
      <c r="G31" s="22"/>
      <c r="H31" s="19"/>
      <c r="I31" s="20"/>
      <c r="J31" s="48"/>
      <c r="K31" s="22"/>
      <c r="L31" s="48"/>
      <c r="M31" s="48"/>
    </row>
    <row r="32" spans="1:13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48"/>
      <c r="M32" s="19"/>
    </row>
    <row r="33" spans="1:13" ht="15.75" customHeight="1" x14ac:dyDescent="0.25">
      <c r="A33" s="128">
        <v>47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48"/>
      <c r="M33" s="19"/>
    </row>
    <row r="34" spans="1:13" x14ac:dyDescent="0.25">
      <c r="A34" s="4"/>
      <c r="B34" s="5"/>
      <c r="C34" s="6"/>
      <c r="D34" s="177" t="s">
        <v>29</v>
      </c>
      <c r="E34" s="178"/>
      <c r="F34" s="179"/>
      <c r="G34" s="177" t="s">
        <v>31</v>
      </c>
      <c r="H34" s="178"/>
      <c r="I34" s="179"/>
      <c r="J34" s="177" t="s">
        <v>3</v>
      </c>
      <c r="K34" s="178"/>
      <c r="L34" s="179"/>
      <c r="M34" s="168" t="s">
        <v>4</v>
      </c>
    </row>
    <row r="35" spans="1:13" x14ac:dyDescent="0.25">
      <c r="A35" s="7" t="s">
        <v>0</v>
      </c>
      <c r="B35" s="8" t="s">
        <v>68</v>
      </c>
      <c r="C35" s="9"/>
      <c r="D35" s="185" t="s">
        <v>30</v>
      </c>
      <c r="E35" s="168" t="s">
        <v>2</v>
      </c>
      <c r="F35" s="168" t="s">
        <v>1</v>
      </c>
      <c r="G35" s="172" t="s">
        <v>30</v>
      </c>
      <c r="H35" s="172" t="s">
        <v>2</v>
      </c>
      <c r="I35" s="172" t="s">
        <v>1</v>
      </c>
      <c r="J35" s="190" t="s">
        <v>3</v>
      </c>
      <c r="K35" s="63" t="s">
        <v>73</v>
      </c>
      <c r="L35" s="51" t="s">
        <v>66</v>
      </c>
      <c r="M35" s="169"/>
    </row>
    <row r="36" spans="1:13" x14ac:dyDescent="0.25">
      <c r="A36" s="52"/>
      <c r="B36" s="11"/>
      <c r="C36" s="12"/>
      <c r="D36" s="186"/>
      <c r="E36" s="176"/>
      <c r="F36" s="176"/>
      <c r="G36" s="173"/>
      <c r="H36" s="173"/>
      <c r="I36" s="173"/>
      <c r="J36" s="191"/>
      <c r="K36" s="71" t="s">
        <v>2</v>
      </c>
      <c r="L36" s="13" t="s">
        <v>67</v>
      </c>
      <c r="M36" s="188"/>
    </row>
    <row r="37" spans="1:13" x14ac:dyDescent="0.25">
      <c r="A37" s="57">
        <v>18</v>
      </c>
      <c r="B37" s="61" t="s">
        <v>69</v>
      </c>
      <c r="C37" s="18" t="s">
        <v>27</v>
      </c>
      <c r="D37" s="90" t="s">
        <v>27</v>
      </c>
      <c r="E37" s="26" t="s">
        <v>27</v>
      </c>
      <c r="F37" s="26" t="s">
        <v>27</v>
      </c>
      <c r="G37" s="18" t="s">
        <v>27</v>
      </c>
      <c r="H37" s="41" t="s">
        <v>110</v>
      </c>
      <c r="I37" s="18" t="s">
        <v>27</v>
      </c>
      <c r="J37" s="76">
        <f>9000*12</f>
        <v>108000</v>
      </c>
      <c r="K37" s="64" t="s">
        <v>27</v>
      </c>
      <c r="L37" s="78">
        <f>1000*12</f>
        <v>12000</v>
      </c>
      <c r="M37" s="117">
        <f>J37+L37</f>
        <v>120000</v>
      </c>
    </row>
    <row r="38" spans="1:13" x14ac:dyDescent="0.25">
      <c r="A38" s="57">
        <v>19</v>
      </c>
      <c r="B38" s="61" t="s">
        <v>89</v>
      </c>
      <c r="C38" s="18" t="s">
        <v>27</v>
      </c>
      <c r="D38" s="90" t="s">
        <v>27</v>
      </c>
      <c r="E38" s="26" t="s">
        <v>27</v>
      </c>
      <c r="F38" s="26" t="s">
        <v>27</v>
      </c>
      <c r="G38" s="18" t="s">
        <v>27</v>
      </c>
      <c r="H38" s="41" t="s">
        <v>14</v>
      </c>
      <c r="I38" s="18" t="s">
        <v>27</v>
      </c>
      <c r="J38" s="76">
        <f>9000*12</f>
        <v>108000</v>
      </c>
      <c r="K38" s="64" t="s">
        <v>92</v>
      </c>
      <c r="L38" s="78">
        <f>1000*12</f>
        <v>12000</v>
      </c>
      <c r="M38" s="118">
        <f>J38+L38</f>
        <v>120000</v>
      </c>
    </row>
    <row r="39" spans="1:13" x14ac:dyDescent="0.25">
      <c r="A39" s="57">
        <v>20</v>
      </c>
      <c r="B39" s="90" t="s">
        <v>123</v>
      </c>
      <c r="C39" s="18" t="s">
        <v>27</v>
      </c>
      <c r="D39" s="90" t="s">
        <v>27</v>
      </c>
      <c r="E39" s="90" t="s">
        <v>27</v>
      </c>
      <c r="F39" s="90" t="s">
        <v>27</v>
      </c>
      <c r="G39" s="90" t="s">
        <v>27</v>
      </c>
      <c r="H39" s="41" t="s">
        <v>14</v>
      </c>
      <c r="I39" s="90" t="s">
        <v>27</v>
      </c>
      <c r="J39" s="76">
        <f>9000*12</f>
        <v>108000</v>
      </c>
      <c r="K39" s="64" t="s">
        <v>92</v>
      </c>
      <c r="L39" s="76">
        <f>9000*12</f>
        <v>108000</v>
      </c>
      <c r="M39" s="101"/>
    </row>
    <row r="40" spans="1:13" x14ac:dyDescent="0.25">
      <c r="A40" s="26"/>
      <c r="B40" s="7" t="s">
        <v>15</v>
      </c>
      <c r="C40" s="18"/>
      <c r="D40" s="93"/>
      <c r="E40" s="7"/>
      <c r="F40" s="18"/>
      <c r="G40" s="19"/>
      <c r="H40" s="18"/>
      <c r="I40" s="22"/>
      <c r="J40" s="69"/>
      <c r="K40" s="22"/>
      <c r="L40" s="77"/>
      <c r="M40" s="21"/>
    </row>
    <row r="41" spans="1:13" x14ac:dyDescent="0.25">
      <c r="A41" s="57">
        <v>21</v>
      </c>
      <c r="B41" s="26" t="s">
        <v>111</v>
      </c>
      <c r="C41" s="18" t="s">
        <v>27</v>
      </c>
      <c r="D41" s="89" t="s">
        <v>101</v>
      </c>
      <c r="E41" s="19" t="s">
        <v>16</v>
      </c>
      <c r="F41" s="18" t="s">
        <v>78</v>
      </c>
      <c r="G41" s="89" t="s">
        <v>101</v>
      </c>
      <c r="H41" s="21" t="s">
        <v>16</v>
      </c>
      <c r="I41" s="22" t="s">
        <v>78</v>
      </c>
      <c r="J41" s="49">
        <f>26460*12</f>
        <v>317520</v>
      </c>
      <c r="K41" s="49">
        <v>42000</v>
      </c>
      <c r="L41" s="26" t="s">
        <v>27</v>
      </c>
      <c r="M41" s="100">
        <f>J41+K41</f>
        <v>359520</v>
      </c>
    </row>
    <row r="42" spans="1:13" x14ac:dyDescent="0.25">
      <c r="A42" s="57">
        <v>22</v>
      </c>
      <c r="B42" s="26" t="s">
        <v>128</v>
      </c>
      <c r="C42" s="18" t="s">
        <v>27</v>
      </c>
      <c r="D42" s="119" t="s">
        <v>84</v>
      </c>
      <c r="E42" s="19" t="s">
        <v>17</v>
      </c>
      <c r="F42" s="29" t="s">
        <v>99</v>
      </c>
      <c r="G42" s="23" t="s">
        <v>84</v>
      </c>
      <c r="H42" s="21" t="s">
        <v>17</v>
      </c>
      <c r="I42" s="30" t="s">
        <v>99</v>
      </c>
      <c r="J42" s="49" t="s">
        <v>27</v>
      </c>
      <c r="K42" s="18" t="s">
        <v>27</v>
      </c>
      <c r="L42" s="26" t="s">
        <v>27</v>
      </c>
      <c r="M42" s="18" t="s">
        <v>112</v>
      </c>
    </row>
    <row r="43" spans="1:13" x14ac:dyDescent="0.25">
      <c r="A43" s="57">
        <v>23</v>
      </c>
      <c r="B43" s="26" t="s">
        <v>128</v>
      </c>
      <c r="C43" s="18" t="s">
        <v>27</v>
      </c>
      <c r="D43" s="119" t="s">
        <v>85</v>
      </c>
      <c r="E43" s="19" t="s">
        <v>18</v>
      </c>
      <c r="F43" s="18" t="s">
        <v>99</v>
      </c>
      <c r="G43" s="23" t="s">
        <v>85</v>
      </c>
      <c r="H43" s="21" t="s">
        <v>18</v>
      </c>
      <c r="I43" s="30" t="s">
        <v>99</v>
      </c>
      <c r="J43" s="18" t="s">
        <v>27</v>
      </c>
      <c r="K43" s="18" t="s">
        <v>27</v>
      </c>
      <c r="L43" s="26" t="s">
        <v>27</v>
      </c>
      <c r="M43" s="18" t="s">
        <v>112</v>
      </c>
    </row>
    <row r="44" spans="1:13" x14ac:dyDescent="0.25">
      <c r="A44" s="26"/>
      <c r="B44" s="7" t="s">
        <v>12</v>
      </c>
      <c r="C44" s="18"/>
      <c r="D44" s="94"/>
      <c r="E44" s="9"/>
      <c r="F44" s="18"/>
      <c r="G44" s="19"/>
      <c r="H44" s="18"/>
      <c r="I44" s="22"/>
      <c r="J44" s="49"/>
      <c r="K44" s="22"/>
      <c r="L44" s="25"/>
      <c r="M44" s="42"/>
    </row>
    <row r="45" spans="1:13" x14ac:dyDescent="0.25">
      <c r="A45" s="57">
        <v>24</v>
      </c>
      <c r="B45" s="26" t="s">
        <v>128</v>
      </c>
      <c r="C45" s="18" t="s">
        <v>27</v>
      </c>
      <c r="D45" s="90" t="s">
        <v>27</v>
      </c>
      <c r="E45" s="22" t="s">
        <v>27</v>
      </c>
      <c r="F45" s="18" t="s">
        <v>27</v>
      </c>
      <c r="G45" s="22" t="s">
        <v>27</v>
      </c>
      <c r="H45" s="21" t="s">
        <v>129</v>
      </c>
      <c r="I45" s="18" t="s">
        <v>27</v>
      </c>
      <c r="J45" s="18" t="s">
        <v>27</v>
      </c>
      <c r="K45" s="18" t="s">
        <v>27</v>
      </c>
      <c r="L45" s="18" t="s">
        <v>27</v>
      </c>
      <c r="M45" s="42" t="s">
        <v>112</v>
      </c>
    </row>
    <row r="46" spans="1:13" x14ac:dyDescent="0.25">
      <c r="A46" s="57">
        <v>25</v>
      </c>
      <c r="B46" s="61" t="s">
        <v>72</v>
      </c>
      <c r="C46" s="18" t="s">
        <v>60</v>
      </c>
      <c r="D46" s="90" t="s">
        <v>27</v>
      </c>
      <c r="E46" s="22" t="s">
        <v>27</v>
      </c>
      <c r="F46" s="18" t="s">
        <v>27</v>
      </c>
      <c r="G46" s="22" t="s">
        <v>27</v>
      </c>
      <c r="H46" s="21" t="s">
        <v>34</v>
      </c>
      <c r="I46" s="18" t="s">
        <v>27</v>
      </c>
      <c r="J46" s="49">
        <v>16290</v>
      </c>
      <c r="K46" s="18" t="s">
        <v>27</v>
      </c>
      <c r="L46" s="18" t="s">
        <v>27</v>
      </c>
      <c r="M46" s="102">
        <f>J46</f>
        <v>16290</v>
      </c>
    </row>
    <row r="47" spans="1:13" x14ac:dyDescent="0.25">
      <c r="A47" s="39"/>
      <c r="B47" s="5" t="s">
        <v>19</v>
      </c>
      <c r="C47" s="16"/>
      <c r="D47" s="95"/>
      <c r="E47" s="83"/>
      <c r="F47" s="14"/>
      <c r="G47" s="82"/>
      <c r="H47" s="4"/>
      <c r="I47" s="5"/>
      <c r="J47" s="120"/>
      <c r="K47" s="14"/>
      <c r="L47" s="17"/>
      <c r="M47" s="79"/>
    </row>
    <row r="48" spans="1:13" x14ac:dyDescent="0.25">
      <c r="A48" s="57">
        <v>26</v>
      </c>
      <c r="B48" s="21" t="s">
        <v>46</v>
      </c>
      <c r="C48" s="22" t="s">
        <v>60</v>
      </c>
      <c r="D48" s="89" t="s">
        <v>113</v>
      </c>
      <c r="E48" s="19" t="s">
        <v>114</v>
      </c>
      <c r="F48" s="18" t="s">
        <v>78</v>
      </c>
      <c r="G48" s="89" t="s">
        <v>113</v>
      </c>
      <c r="H48" s="19" t="s">
        <v>114</v>
      </c>
      <c r="I48" s="18" t="s">
        <v>78</v>
      </c>
      <c r="J48" s="110">
        <v>431400</v>
      </c>
      <c r="K48" s="64">
        <v>42000</v>
      </c>
      <c r="L48" s="18" t="s">
        <v>27</v>
      </c>
      <c r="M48" s="102">
        <f>J48+K48</f>
        <v>473400</v>
      </c>
    </row>
    <row r="49" spans="1:13" x14ac:dyDescent="0.25">
      <c r="A49" s="57">
        <v>27</v>
      </c>
      <c r="B49" s="18" t="s">
        <v>123</v>
      </c>
      <c r="C49" s="22" t="s">
        <v>27</v>
      </c>
      <c r="D49" s="89" t="s">
        <v>113</v>
      </c>
      <c r="E49" s="19" t="s">
        <v>130</v>
      </c>
      <c r="F49" s="18" t="s">
        <v>124</v>
      </c>
      <c r="G49" s="89" t="s">
        <v>113</v>
      </c>
      <c r="H49" s="19" t="s">
        <v>130</v>
      </c>
      <c r="I49" s="18" t="s">
        <v>124</v>
      </c>
      <c r="J49" s="78">
        <v>297900</v>
      </c>
      <c r="K49" s="64" t="s">
        <v>92</v>
      </c>
      <c r="L49" s="18" t="s">
        <v>92</v>
      </c>
      <c r="M49" s="78">
        <v>297900</v>
      </c>
    </row>
    <row r="50" spans="1:13" x14ac:dyDescent="0.25">
      <c r="A50" s="26"/>
      <c r="B50" s="8" t="s">
        <v>12</v>
      </c>
      <c r="C50" s="22"/>
      <c r="D50" s="89"/>
      <c r="E50" s="19"/>
      <c r="F50" s="18"/>
      <c r="G50" s="20"/>
      <c r="H50" s="27"/>
      <c r="I50" s="18"/>
      <c r="J50" s="49"/>
      <c r="K50" s="22"/>
      <c r="L50" s="25"/>
      <c r="M50" s="42"/>
    </row>
    <row r="51" spans="1:13" x14ac:dyDescent="0.25">
      <c r="A51" s="57">
        <v>28</v>
      </c>
      <c r="B51" s="21" t="s">
        <v>47</v>
      </c>
      <c r="C51" s="22" t="s">
        <v>60</v>
      </c>
      <c r="D51" s="90" t="s">
        <v>27</v>
      </c>
      <c r="E51" s="22" t="s">
        <v>27</v>
      </c>
      <c r="F51" s="18" t="s">
        <v>27</v>
      </c>
      <c r="G51" s="22" t="s">
        <v>27</v>
      </c>
      <c r="H51" s="27" t="s">
        <v>33</v>
      </c>
      <c r="I51" s="18" t="s">
        <v>27</v>
      </c>
      <c r="J51" s="69">
        <f>13390*12</f>
        <v>160680</v>
      </c>
      <c r="K51" s="62" t="s">
        <v>27</v>
      </c>
      <c r="L51" s="53" t="s">
        <v>27</v>
      </c>
      <c r="M51" s="103">
        <f>J51</f>
        <v>160680</v>
      </c>
    </row>
    <row r="52" spans="1:13" x14ac:dyDescent="0.25">
      <c r="A52" s="57">
        <v>29</v>
      </c>
      <c r="B52" s="21" t="s">
        <v>48</v>
      </c>
      <c r="C52" s="22" t="s">
        <v>63</v>
      </c>
      <c r="D52" s="90" t="s">
        <v>27</v>
      </c>
      <c r="E52" s="22" t="s">
        <v>27</v>
      </c>
      <c r="F52" s="18" t="s">
        <v>27</v>
      </c>
      <c r="G52" s="22" t="s">
        <v>27</v>
      </c>
      <c r="H52" s="27" t="s">
        <v>20</v>
      </c>
      <c r="I52" s="18" t="s">
        <v>27</v>
      </c>
      <c r="J52" s="69">
        <f>11300*12</f>
        <v>135600</v>
      </c>
      <c r="K52" s="62" t="s">
        <v>27</v>
      </c>
      <c r="L52" s="18">
        <f>1985*12</f>
        <v>23820</v>
      </c>
      <c r="M52" s="103">
        <f>J52+L52</f>
        <v>159420</v>
      </c>
    </row>
    <row r="53" spans="1:13" x14ac:dyDescent="0.25">
      <c r="A53" s="57">
        <v>30</v>
      </c>
      <c r="B53" s="21" t="s">
        <v>49</v>
      </c>
      <c r="C53" s="22" t="s">
        <v>63</v>
      </c>
      <c r="D53" s="90" t="s">
        <v>27</v>
      </c>
      <c r="E53" s="22" t="s">
        <v>27</v>
      </c>
      <c r="F53" s="18" t="s">
        <v>27</v>
      </c>
      <c r="G53" s="22" t="s">
        <v>27</v>
      </c>
      <c r="H53" s="27" t="s">
        <v>20</v>
      </c>
      <c r="I53" s="18" t="s">
        <v>27</v>
      </c>
      <c r="J53" s="69">
        <f>10600*12</f>
        <v>127200</v>
      </c>
      <c r="K53" s="62" t="s">
        <v>27</v>
      </c>
      <c r="L53" s="18">
        <f>2000*12</f>
        <v>24000</v>
      </c>
      <c r="M53" s="103">
        <f>J53+L53</f>
        <v>151200</v>
      </c>
    </row>
    <row r="54" spans="1:13" x14ac:dyDescent="0.25">
      <c r="A54" s="57">
        <v>31</v>
      </c>
      <c r="B54" s="21" t="s">
        <v>50</v>
      </c>
      <c r="C54" s="22" t="s">
        <v>64</v>
      </c>
      <c r="D54" s="90" t="s">
        <v>27</v>
      </c>
      <c r="E54" s="22" t="s">
        <v>27</v>
      </c>
      <c r="F54" s="18" t="s">
        <v>27</v>
      </c>
      <c r="G54" s="22" t="s">
        <v>27</v>
      </c>
      <c r="H54" s="27" t="s">
        <v>21</v>
      </c>
      <c r="I54" s="18" t="s">
        <v>27</v>
      </c>
      <c r="J54" s="69">
        <f>9000*12</f>
        <v>108000</v>
      </c>
      <c r="K54" s="22" t="s">
        <v>27</v>
      </c>
      <c r="L54" s="74">
        <f>1000*12</f>
        <v>12000</v>
      </c>
      <c r="M54" s="103">
        <f>J54+L54</f>
        <v>120000</v>
      </c>
    </row>
    <row r="55" spans="1:13" x14ac:dyDescent="0.25">
      <c r="A55" s="57">
        <v>32</v>
      </c>
      <c r="B55" s="21" t="s">
        <v>51</v>
      </c>
      <c r="C55" s="22" t="s">
        <v>61</v>
      </c>
      <c r="D55" s="90" t="s">
        <v>27</v>
      </c>
      <c r="E55" s="22" t="s">
        <v>27</v>
      </c>
      <c r="F55" s="18" t="s">
        <v>27</v>
      </c>
      <c r="G55" s="22" t="s">
        <v>27</v>
      </c>
      <c r="H55" s="27" t="s">
        <v>21</v>
      </c>
      <c r="I55" s="18" t="s">
        <v>27</v>
      </c>
      <c r="J55" s="69">
        <f>9000*12</f>
        <v>108000</v>
      </c>
      <c r="K55" s="22" t="s">
        <v>27</v>
      </c>
      <c r="L55" s="74">
        <f>1000*12</f>
        <v>12000</v>
      </c>
      <c r="M55" s="103">
        <f>J55+L55</f>
        <v>120000</v>
      </c>
    </row>
    <row r="56" spans="1:13" x14ac:dyDescent="0.25">
      <c r="A56" s="57">
        <v>33</v>
      </c>
      <c r="B56" s="40" t="s">
        <v>115</v>
      </c>
      <c r="C56" s="22" t="s">
        <v>63</v>
      </c>
      <c r="D56" s="90" t="s">
        <v>27</v>
      </c>
      <c r="E56" s="22" t="s">
        <v>27</v>
      </c>
      <c r="F56" s="18" t="s">
        <v>27</v>
      </c>
      <c r="G56" s="26" t="s">
        <v>27</v>
      </c>
      <c r="H56" s="61" t="s">
        <v>96</v>
      </c>
      <c r="I56" s="18" t="s">
        <v>27</v>
      </c>
      <c r="J56" s="18">
        <v>11500</v>
      </c>
      <c r="K56" s="26" t="s">
        <v>27</v>
      </c>
      <c r="L56" s="18" t="s">
        <v>27</v>
      </c>
      <c r="M56" s="18" t="s">
        <v>27</v>
      </c>
    </row>
    <row r="57" spans="1:13" x14ac:dyDescent="0.25">
      <c r="A57" s="57">
        <v>34</v>
      </c>
      <c r="B57" s="26" t="s">
        <v>128</v>
      </c>
      <c r="C57" s="90" t="s">
        <v>27</v>
      </c>
      <c r="D57" s="90" t="s">
        <v>27</v>
      </c>
      <c r="E57" s="90" t="s">
        <v>27</v>
      </c>
      <c r="F57" s="90" t="s">
        <v>27</v>
      </c>
      <c r="G57" s="121" t="s">
        <v>27</v>
      </c>
      <c r="H57" s="27" t="s">
        <v>21</v>
      </c>
      <c r="I57" s="18" t="s">
        <v>27</v>
      </c>
      <c r="J57" s="18" t="s">
        <v>27</v>
      </c>
      <c r="K57" s="26" t="s">
        <v>27</v>
      </c>
      <c r="L57" s="18" t="s">
        <v>27</v>
      </c>
      <c r="M57" s="18" t="s">
        <v>27</v>
      </c>
    </row>
    <row r="58" spans="1:13" x14ac:dyDescent="0.25">
      <c r="A58" s="57"/>
      <c r="B58" s="7" t="s">
        <v>131</v>
      </c>
      <c r="C58" s="22"/>
      <c r="D58" s="90"/>
      <c r="E58" s="22"/>
      <c r="F58" s="18"/>
      <c r="G58" s="22"/>
      <c r="H58" s="61"/>
      <c r="I58" s="18"/>
      <c r="J58" s="18"/>
      <c r="K58" s="22"/>
      <c r="L58" s="18"/>
      <c r="M58" s="31"/>
    </row>
    <row r="59" spans="1:13" x14ac:dyDescent="0.25">
      <c r="A59" s="57">
        <v>35</v>
      </c>
      <c r="B59" s="26" t="s">
        <v>128</v>
      </c>
      <c r="C59" s="18" t="s">
        <v>28</v>
      </c>
      <c r="D59" s="90" t="s">
        <v>27</v>
      </c>
      <c r="E59" s="19" t="s">
        <v>22</v>
      </c>
      <c r="F59" s="18" t="s">
        <v>78</v>
      </c>
      <c r="G59" s="23" t="s">
        <v>86</v>
      </c>
      <c r="H59" s="21" t="s">
        <v>22</v>
      </c>
      <c r="I59" s="22" t="s">
        <v>78</v>
      </c>
      <c r="J59" s="49">
        <v>317520</v>
      </c>
      <c r="K59" s="110">
        <v>42000</v>
      </c>
      <c r="L59" s="18" t="s">
        <v>27</v>
      </c>
      <c r="M59" s="102">
        <v>359520</v>
      </c>
    </row>
    <row r="60" spans="1:13" x14ac:dyDescent="0.25">
      <c r="A60" s="57">
        <v>36</v>
      </c>
      <c r="B60" s="61" t="s">
        <v>52</v>
      </c>
      <c r="C60" s="18" t="s">
        <v>59</v>
      </c>
      <c r="D60" s="89" t="s">
        <v>116</v>
      </c>
      <c r="E60" s="19" t="s">
        <v>23</v>
      </c>
      <c r="F60" s="18" t="s">
        <v>97</v>
      </c>
      <c r="G60" s="23" t="s">
        <v>87</v>
      </c>
      <c r="H60" s="21" t="s">
        <v>23</v>
      </c>
      <c r="I60" s="22" t="s">
        <v>97</v>
      </c>
      <c r="J60" s="49">
        <f>26460*12</f>
        <v>317520</v>
      </c>
      <c r="K60" s="26" t="s">
        <v>27</v>
      </c>
      <c r="L60" s="18" t="s">
        <v>27</v>
      </c>
      <c r="M60" s="31"/>
    </row>
    <row r="61" spans="1:13" x14ac:dyDescent="0.25">
      <c r="A61" s="57">
        <v>37</v>
      </c>
      <c r="B61" s="61" t="s">
        <v>53</v>
      </c>
      <c r="C61" s="18" t="s">
        <v>63</v>
      </c>
      <c r="D61" s="89" t="s">
        <v>117</v>
      </c>
      <c r="E61" s="19" t="s">
        <v>7</v>
      </c>
      <c r="F61" s="18" t="s">
        <v>98</v>
      </c>
      <c r="G61" s="23" t="s">
        <v>88</v>
      </c>
      <c r="H61" s="21" t="s">
        <v>7</v>
      </c>
      <c r="I61" s="30" t="s">
        <v>98</v>
      </c>
      <c r="J61" s="49">
        <f>19580*12</f>
        <v>234960</v>
      </c>
      <c r="K61" s="26" t="s">
        <v>27</v>
      </c>
      <c r="L61" s="18" t="s">
        <v>27</v>
      </c>
      <c r="M61" s="31"/>
    </row>
    <row r="62" spans="1:13" x14ac:dyDescent="0.25">
      <c r="A62" s="43"/>
      <c r="B62" s="52"/>
      <c r="C62" s="33"/>
      <c r="D62" s="96"/>
      <c r="E62" s="12"/>
      <c r="F62" s="33"/>
      <c r="G62" s="44"/>
      <c r="H62" s="35"/>
      <c r="I62" s="44"/>
      <c r="J62" s="50"/>
      <c r="K62" s="44"/>
      <c r="L62" s="36"/>
      <c r="M62" s="37"/>
    </row>
    <row r="63" spans="1:13" x14ac:dyDescent="0.25">
      <c r="A63" s="22">
        <v>48</v>
      </c>
      <c r="B63" s="19"/>
      <c r="C63" s="22"/>
      <c r="D63" s="92"/>
      <c r="E63" s="22"/>
      <c r="F63" s="22"/>
      <c r="G63" s="22"/>
      <c r="H63" s="19"/>
      <c r="I63" s="19"/>
      <c r="J63" s="45"/>
      <c r="K63" s="19"/>
      <c r="L63" s="24"/>
      <c r="M63" s="19"/>
    </row>
    <row r="64" spans="1:13" x14ac:dyDescent="0.25">
      <c r="A64" s="22"/>
      <c r="B64" s="19"/>
      <c r="C64" s="22"/>
      <c r="D64" s="92"/>
      <c r="E64" s="22"/>
      <c r="F64" s="22"/>
      <c r="G64" s="22"/>
      <c r="H64" s="19"/>
      <c r="I64" s="19"/>
      <c r="J64" s="45"/>
      <c r="K64" s="19"/>
      <c r="L64" s="24"/>
      <c r="M64" s="19"/>
    </row>
    <row r="65" spans="1:13" x14ac:dyDescent="0.25">
      <c r="A65" s="4"/>
      <c r="B65" s="5"/>
      <c r="C65" s="6"/>
      <c r="D65" s="177" t="s">
        <v>29</v>
      </c>
      <c r="E65" s="178"/>
      <c r="F65" s="179"/>
      <c r="G65" s="177" t="s">
        <v>31</v>
      </c>
      <c r="H65" s="178"/>
      <c r="I65" s="179"/>
      <c r="J65" s="177" t="s">
        <v>3</v>
      </c>
      <c r="K65" s="178"/>
      <c r="L65" s="179"/>
      <c r="M65" s="192" t="s">
        <v>4</v>
      </c>
    </row>
    <row r="66" spans="1:13" x14ac:dyDescent="0.25">
      <c r="A66" s="7" t="s">
        <v>0</v>
      </c>
      <c r="B66" s="8" t="s">
        <v>68</v>
      </c>
      <c r="C66" s="9"/>
      <c r="D66" s="185" t="s">
        <v>30</v>
      </c>
      <c r="E66" s="168" t="s">
        <v>2</v>
      </c>
      <c r="F66" s="168" t="s">
        <v>1</v>
      </c>
      <c r="G66" s="172" t="s">
        <v>30</v>
      </c>
      <c r="H66" s="172" t="s">
        <v>2</v>
      </c>
      <c r="I66" s="172" t="s">
        <v>1</v>
      </c>
      <c r="J66" s="190" t="s">
        <v>3</v>
      </c>
      <c r="K66" s="195" t="s">
        <v>65</v>
      </c>
      <c r="L66" s="122" t="s">
        <v>66</v>
      </c>
      <c r="M66" s="193"/>
    </row>
    <row r="67" spans="1:13" x14ac:dyDescent="0.25">
      <c r="A67" s="52"/>
      <c r="B67" s="11"/>
      <c r="C67" s="60"/>
      <c r="D67" s="186"/>
      <c r="E67" s="176"/>
      <c r="F67" s="176"/>
      <c r="G67" s="173"/>
      <c r="H67" s="173"/>
      <c r="I67" s="173"/>
      <c r="J67" s="191"/>
      <c r="K67" s="196"/>
      <c r="L67" s="123" t="s">
        <v>67</v>
      </c>
      <c r="M67" s="194"/>
    </row>
    <row r="68" spans="1:13" x14ac:dyDescent="0.25">
      <c r="A68" s="57">
        <v>38</v>
      </c>
      <c r="B68" s="21" t="s">
        <v>94</v>
      </c>
      <c r="C68" s="22" t="s">
        <v>59</v>
      </c>
      <c r="D68" s="90" t="s">
        <v>132</v>
      </c>
      <c r="E68" s="21" t="s">
        <v>70</v>
      </c>
      <c r="F68" s="22" t="s">
        <v>91</v>
      </c>
      <c r="G68" s="90" t="s">
        <v>132</v>
      </c>
      <c r="H68" s="21" t="s">
        <v>70</v>
      </c>
      <c r="I68" s="22" t="s">
        <v>91</v>
      </c>
      <c r="J68" s="69">
        <f>21150*12</f>
        <v>253800</v>
      </c>
      <c r="K68" s="18" t="s">
        <v>27</v>
      </c>
      <c r="L68" s="124" t="s">
        <v>27</v>
      </c>
      <c r="M68" s="31"/>
    </row>
    <row r="69" spans="1:13" x14ac:dyDescent="0.25">
      <c r="A69" s="57">
        <v>39</v>
      </c>
      <c r="B69" s="21" t="s">
        <v>133</v>
      </c>
      <c r="C69" s="22" t="s">
        <v>59</v>
      </c>
      <c r="D69" s="90" t="s">
        <v>134</v>
      </c>
      <c r="E69" s="21" t="s">
        <v>70</v>
      </c>
      <c r="F69" s="22" t="s">
        <v>91</v>
      </c>
      <c r="G69" s="90" t="s">
        <v>134</v>
      </c>
      <c r="H69" s="21" t="s">
        <v>70</v>
      </c>
      <c r="I69" s="22" t="s">
        <v>91</v>
      </c>
      <c r="J69" s="69">
        <f>22890*12</f>
        <v>274680</v>
      </c>
      <c r="K69" s="18" t="s">
        <v>27</v>
      </c>
      <c r="L69" s="18" t="s">
        <v>27</v>
      </c>
      <c r="M69" s="31"/>
    </row>
    <row r="70" spans="1:13" x14ac:dyDescent="0.25">
      <c r="A70" s="57">
        <v>40</v>
      </c>
      <c r="B70" s="21" t="s">
        <v>55</v>
      </c>
      <c r="C70" s="22" t="s">
        <v>59</v>
      </c>
      <c r="D70" s="90" t="s">
        <v>135</v>
      </c>
      <c r="E70" s="21" t="s">
        <v>70</v>
      </c>
      <c r="F70" s="22" t="s">
        <v>91</v>
      </c>
      <c r="G70" s="90" t="s">
        <v>135</v>
      </c>
      <c r="H70" s="21" t="s">
        <v>70</v>
      </c>
      <c r="I70" s="22" t="s">
        <v>91</v>
      </c>
      <c r="J70" s="69">
        <f>21150*12</f>
        <v>253800</v>
      </c>
      <c r="K70" s="18" t="s">
        <v>27</v>
      </c>
      <c r="L70" s="18" t="s">
        <v>27</v>
      </c>
      <c r="M70" s="31"/>
    </row>
    <row r="71" spans="1:13" x14ac:dyDescent="0.25">
      <c r="A71" s="7"/>
      <c r="B71" s="7" t="s">
        <v>12</v>
      </c>
      <c r="C71" s="7"/>
      <c r="D71" s="98"/>
      <c r="E71" s="66"/>
      <c r="F71" s="66"/>
      <c r="G71" s="66"/>
      <c r="H71" s="66"/>
      <c r="I71" s="66"/>
      <c r="J71" s="72"/>
      <c r="K71" s="67"/>
      <c r="L71" s="68"/>
      <c r="M71" s="59"/>
    </row>
    <row r="72" spans="1:13" x14ac:dyDescent="0.25">
      <c r="A72" s="57">
        <v>41</v>
      </c>
      <c r="B72" s="21" t="s">
        <v>54</v>
      </c>
      <c r="C72" s="22" t="s">
        <v>60</v>
      </c>
      <c r="D72" s="90" t="s">
        <v>27</v>
      </c>
      <c r="E72" s="21" t="s">
        <v>24</v>
      </c>
      <c r="F72" s="18" t="s">
        <v>27</v>
      </c>
      <c r="G72" s="22" t="s">
        <v>27</v>
      </c>
      <c r="H72" s="21" t="s">
        <v>24</v>
      </c>
      <c r="I72" s="22" t="s">
        <v>27</v>
      </c>
      <c r="J72" s="69">
        <f>16420*12</f>
        <v>197040</v>
      </c>
      <c r="K72" s="18" t="s">
        <v>27</v>
      </c>
      <c r="L72" s="18" t="s">
        <v>27</v>
      </c>
      <c r="M72" s="31"/>
    </row>
    <row r="73" spans="1:13" x14ac:dyDescent="0.25">
      <c r="A73" s="57">
        <v>42</v>
      </c>
      <c r="B73" s="40" t="s">
        <v>56</v>
      </c>
      <c r="C73" s="22" t="s">
        <v>60</v>
      </c>
      <c r="D73" s="90" t="s">
        <v>27</v>
      </c>
      <c r="E73" s="21" t="s">
        <v>26</v>
      </c>
      <c r="F73" s="18" t="s">
        <v>27</v>
      </c>
      <c r="G73" s="22" t="s">
        <v>27</v>
      </c>
      <c r="H73" s="21" t="s">
        <v>26</v>
      </c>
      <c r="I73" s="22" t="s">
        <v>27</v>
      </c>
      <c r="J73" s="69">
        <v>11430</v>
      </c>
      <c r="K73" s="18" t="s">
        <v>27</v>
      </c>
      <c r="L73" s="69">
        <f>1855*12</f>
        <v>22260</v>
      </c>
      <c r="M73" s="31"/>
    </row>
    <row r="74" spans="1:13" x14ac:dyDescent="0.25">
      <c r="A74" s="57">
        <v>43</v>
      </c>
      <c r="B74" s="21" t="s">
        <v>90</v>
      </c>
      <c r="C74" s="22" t="s">
        <v>60</v>
      </c>
      <c r="D74" s="90" t="s">
        <v>27</v>
      </c>
      <c r="E74" s="21" t="s">
        <v>25</v>
      </c>
      <c r="F74" s="18" t="s">
        <v>27</v>
      </c>
      <c r="G74" s="22" t="s">
        <v>27</v>
      </c>
      <c r="H74" s="21" t="s">
        <v>25</v>
      </c>
      <c r="I74" s="22" t="s">
        <v>27</v>
      </c>
      <c r="J74" s="69">
        <f>9000*12</f>
        <v>108000</v>
      </c>
      <c r="K74" s="18" t="s">
        <v>27</v>
      </c>
      <c r="L74" s="74">
        <f>1000*12</f>
        <v>12000</v>
      </c>
      <c r="M74" s="31"/>
    </row>
    <row r="75" spans="1:13" x14ac:dyDescent="0.25">
      <c r="A75" s="57">
        <v>44</v>
      </c>
      <c r="B75" s="21" t="s">
        <v>57</v>
      </c>
      <c r="C75" s="22" t="s">
        <v>62</v>
      </c>
      <c r="D75" s="90" t="s">
        <v>27</v>
      </c>
      <c r="E75" s="21" t="s">
        <v>25</v>
      </c>
      <c r="F75" s="18" t="s">
        <v>27</v>
      </c>
      <c r="G75" s="22" t="s">
        <v>27</v>
      </c>
      <c r="H75" s="21" t="s">
        <v>25</v>
      </c>
      <c r="I75" s="22" t="s">
        <v>27</v>
      </c>
      <c r="J75" s="69">
        <f>9000*12</f>
        <v>108000</v>
      </c>
      <c r="K75" s="18" t="s">
        <v>27</v>
      </c>
      <c r="L75" s="74">
        <f>1000*12</f>
        <v>12000</v>
      </c>
      <c r="M75" s="31"/>
    </row>
    <row r="76" spans="1:13" x14ac:dyDescent="0.25">
      <c r="A76" s="54">
        <v>45</v>
      </c>
      <c r="B76" s="35" t="s">
        <v>58</v>
      </c>
      <c r="C76" s="34" t="s">
        <v>62</v>
      </c>
      <c r="D76" s="91" t="s">
        <v>27</v>
      </c>
      <c r="E76" s="35" t="s">
        <v>25</v>
      </c>
      <c r="F76" s="33" t="s">
        <v>27</v>
      </c>
      <c r="G76" s="34" t="s">
        <v>27</v>
      </c>
      <c r="H76" s="35" t="s">
        <v>25</v>
      </c>
      <c r="I76" s="34" t="s">
        <v>27</v>
      </c>
      <c r="J76" s="73">
        <f>9000*12</f>
        <v>108000</v>
      </c>
      <c r="K76" s="33" t="s">
        <v>27</v>
      </c>
      <c r="L76" s="75">
        <f>1000*12</f>
        <v>12000</v>
      </c>
      <c r="M76" s="37"/>
    </row>
    <row r="77" spans="1:13" x14ac:dyDescent="0.25">
      <c r="A77" s="22"/>
      <c r="B77" s="19"/>
      <c r="C77" s="22"/>
      <c r="D77" s="97"/>
      <c r="E77" s="19"/>
      <c r="F77" s="22"/>
    </row>
    <row r="78" spans="1:13" x14ac:dyDescent="0.25">
      <c r="B78" s="19"/>
      <c r="C78" s="22"/>
      <c r="D78" s="97"/>
      <c r="E78" s="19"/>
      <c r="F78" s="22"/>
    </row>
    <row r="79" spans="1:13" x14ac:dyDescent="0.25">
      <c r="B79" s="19"/>
      <c r="C79" s="22"/>
      <c r="D79" s="97"/>
      <c r="E79" s="19"/>
      <c r="F79" s="22"/>
    </row>
    <row r="80" spans="1:13" x14ac:dyDescent="0.25">
      <c r="B80" s="19"/>
      <c r="C80" s="22"/>
      <c r="D80" s="97"/>
      <c r="E80" s="19"/>
      <c r="F80" s="22"/>
    </row>
    <row r="81" spans="2:6" x14ac:dyDescent="0.25">
      <c r="B81" s="19"/>
      <c r="C81" s="22"/>
      <c r="D81" s="97"/>
      <c r="E81" s="19"/>
      <c r="F81" s="22"/>
    </row>
  </sheetData>
  <mergeCells count="38">
    <mergeCell ref="D65:F65"/>
    <mergeCell ref="G65:I65"/>
    <mergeCell ref="J65:L65"/>
    <mergeCell ref="M65:M67"/>
    <mergeCell ref="D66:D67"/>
    <mergeCell ref="E66:E67"/>
    <mergeCell ref="F66:F67"/>
    <mergeCell ref="G66:G67"/>
    <mergeCell ref="H66:H67"/>
    <mergeCell ref="I66:I67"/>
    <mergeCell ref="J66:J67"/>
    <mergeCell ref="K66:K67"/>
    <mergeCell ref="A32:K32"/>
    <mergeCell ref="M34:M36"/>
    <mergeCell ref="D35:D36"/>
    <mergeCell ref="E35:E36"/>
    <mergeCell ref="A4:M4"/>
    <mergeCell ref="D34:F34"/>
    <mergeCell ref="G34:I34"/>
    <mergeCell ref="J34:L34"/>
    <mergeCell ref="F35:F36"/>
    <mergeCell ref="G35:G36"/>
    <mergeCell ref="H35:H36"/>
    <mergeCell ref="I35:I36"/>
    <mergeCell ref="J35:J36"/>
    <mergeCell ref="A1:K1"/>
    <mergeCell ref="M5:M7"/>
    <mergeCell ref="G6:G7"/>
    <mergeCell ref="H6:H7"/>
    <mergeCell ref="I6:I7"/>
    <mergeCell ref="F6:F7"/>
    <mergeCell ref="G5:I5"/>
    <mergeCell ref="D5:F5"/>
    <mergeCell ref="J5:L5"/>
    <mergeCell ref="J6:J7"/>
    <mergeCell ref="E6:E7"/>
    <mergeCell ref="D6:D7"/>
    <mergeCell ref="A3:M3"/>
  </mergeCells>
  <pageMargins left="0.15748031496062992" right="0.23622047244094491" top="0.27559055118110237" bottom="1.0416666666666667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tabSelected="1" view="pageLayout" topLeftCell="A70" zoomScaleNormal="100" workbookViewId="0">
      <selection activeCell="G80" sqref="G80"/>
    </sheetView>
  </sheetViews>
  <sheetFormatPr defaultRowHeight="15.75" x14ac:dyDescent="0.25"/>
  <cols>
    <col min="1" max="1" width="3.5" style="46" customWidth="1"/>
    <col min="2" max="2" width="17" style="2" customWidth="1"/>
    <col min="3" max="3" width="5.75" style="46" customWidth="1"/>
    <col min="4" max="4" width="13.125" style="99" customWidth="1"/>
    <col min="5" max="5" width="18.625" style="2" customWidth="1"/>
    <col min="6" max="6" width="5.875" style="46" customWidth="1"/>
    <col min="7" max="7" width="14.375" style="2" customWidth="1"/>
    <col min="8" max="8" width="17.5" style="2" customWidth="1"/>
    <col min="9" max="9" width="5.25" style="2" customWidth="1"/>
    <col min="10" max="10" width="6.75" style="2" customWidth="1"/>
    <col min="11" max="11" width="9.125" style="2" customWidth="1"/>
    <col min="12" max="12" width="9.25" style="1" customWidth="1"/>
    <col min="13" max="13" width="9" style="2" customWidth="1"/>
    <col min="14" max="16384" width="9" style="2"/>
  </cols>
  <sheetData>
    <row r="1" spans="1:13" ht="21" x14ac:dyDescent="0.45">
      <c r="A1" s="197">
        <v>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M1" s="58"/>
    </row>
    <row r="2" spans="1:13" x14ac:dyDescent="0.25">
      <c r="A2" s="3"/>
      <c r="B2" s="3"/>
      <c r="C2" s="3"/>
      <c r="D2" s="86"/>
      <c r="E2" s="3"/>
      <c r="F2" s="3"/>
      <c r="G2" s="3"/>
      <c r="H2" s="3"/>
      <c r="I2" s="3"/>
      <c r="J2" s="3"/>
      <c r="K2" s="3"/>
    </row>
    <row r="3" spans="1:13" ht="18" x14ac:dyDescent="0.4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5">
      <c r="A5" s="4"/>
      <c r="B5" s="5"/>
      <c r="C5" s="6"/>
      <c r="D5" s="177" t="s">
        <v>29</v>
      </c>
      <c r="E5" s="178"/>
      <c r="F5" s="180"/>
      <c r="G5" s="177" t="s">
        <v>31</v>
      </c>
      <c r="H5" s="178"/>
      <c r="I5" s="179"/>
      <c r="J5" s="177" t="s">
        <v>3</v>
      </c>
      <c r="K5" s="178"/>
      <c r="L5" s="179"/>
      <c r="M5" s="168" t="s">
        <v>4</v>
      </c>
    </row>
    <row r="6" spans="1:13" x14ac:dyDescent="0.25">
      <c r="A6" s="7" t="s">
        <v>0</v>
      </c>
      <c r="B6" s="8" t="s">
        <v>68</v>
      </c>
      <c r="C6" s="9" t="s">
        <v>100</v>
      </c>
      <c r="D6" s="185" t="s">
        <v>30</v>
      </c>
      <c r="E6" s="183" t="s">
        <v>2</v>
      </c>
      <c r="F6" s="183" t="s">
        <v>1</v>
      </c>
      <c r="G6" s="172" t="s">
        <v>30</v>
      </c>
      <c r="H6" s="170" t="s">
        <v>2</v>
      </c>
      <c r="I6" s="174" t="s">
        <v>1</v>
      </c>
      <c r="J6" s="181" t="s">
        <v>3</v>
      </c>
      <c r="K6" s="80" t="s">
        <v>73</v>
      </c>
      <c r="L6" s="10" t="s">
        <v>75</v>
      </c>
      <c r="M6" s="169"/>
    </row>
    <row r="7" spans="1:13" x14ac:dyDescent="0.25">
      <c r="A7" s="7"/>
      <c r="B7" s="11"/>
      <c r="C7" s="126"/>
      <c r="D7" s="186"/>
      <c r="E7" s="184"/>
      <c r="F7" s="184"/>
      <c r="G7" s="173"/>
      <c r="H7" s="171"/>
      <c r="I7" s="175"/>
      <c r="J7" s="182"/>
      <c r="K7" s="112" t="s">
        <v>2</v>
      </c>
      <c r="L7" s="10" t="s">
        <v>74</v>
      </c>
      <c r="M7" s="169"/>
    </row>
    <row r="8" spans="1:13" x14ac:dyDescent="0.25">
      <c r="A8" s="14">
        <v>1</v>
      </c>
      <c r="B8" s="55" t="s">
        <v>142</v>
      </c>
      <c r="C8" s="14" t="s">
        <v>150</v>
      </c>
      <c r="D8" s="85" t="s">
        <v>101</v>
      </c>
      <c r="E8" s="104" t="s">
        <v>119</v>
      </c>
      <c r="F8" s="26" t="s">
        <v>78</v>
      </c>
      <c r="G8" s="89" t="s">
        <v>101</v>
      </c>
      <c r="H8" s="135" t="s">
        <v>76</v>
      </c>
      <c r="I8" s="16" t="s">
        <v>78</v>
      </c>
      <c r="J8" s="108">
        <v>483120</v>
      </c>
      <c r="K8" s="81">
        <v>48000</v>
      </c>
      <c r="L8" s="158" t="s">
        <v>27</v>
      </c>
      <c r="M8" s="81"/>
    </row>
    <row r="9" spans="1:13" x14ac:dyDescent="0.25">
      <c r="A9" s="18"/>
      <c r="B9" s="27"/>
      <c r="C9" s="18"/>
      <c r="D9" s="87"/>
      <c r="E9" s="27" t="s">
        <v>118</v>
      </c>
      <c r="F9" s="26"/>
      <c r="G9" s="23"/>
      <c r="H9" s="31" t="s">
        <v>77</v>
      </c>
      <c r="I9" s="22"/>
      <c r="J9" s="109"/>
      <c r="K9" s="69"/>
      <c r="L9" s="20"/>
      <c r="M9" s="23"/>
    </row>
    <row r="10" spans="1:13" x14ac:dyDescent="0.25">
      <c r="A10" s="18">
        <v>2</v>
      </c>
      <c r="B10" s="27" t="s">
        <v>42</v>
      </c>
      <c r="C10" s="18" t="s">
        <v>59</v>
      </c>
      <c r="D10" s="87" t="s">
        <v>103</v>
      </c>
      <c r="E10" s="27" t="s">
        <v>120</v>
      </c>
      <c r="F10" s="26" t="s">
        <v>78</v>
      </c>
      <c r="G10" s="89" t="s">
        <v>140</v>
      </c>
      <c r="H10" s="31" t="s">
        <v>79</v>
      </c>
      <c r="I10" s="22" t="s">
        <v>78</v>
      </c>
      <c r="J10" s="109">
        <v>409320</v>
      </c>
      <c r="K10" s="69">
        <v>42000</v>
      </c>
      <c r="L10" s="20" t="s">
        <v>27</v>
      </c>
      <c r="M10" s="69"/>
    </row>
    <row r="11" spans="1:13" x14ac:dyDescent="0.25">
      <c r="A11" s="18"/>
      <c r="B11" s="27"/>
      <c r="C11" s="18"/>
      <c r="D11" s="87"/>
      <c r="E11" s="27" t="s">
        <v>95</v>
      </c>
      <c r="F11" s="26"/>
      <c r="G11" s="23"/>
      <c r="H11" s="31" t="s">
        <v>95</v>
      </c>
      <c r="I11" s="22"/>
      <c r="J11" s="109"/>
      <c r="K11" s="69"/>
      <c r="L11" s="20"/>
      <c r="M11" s="23"/>
    </row>
    <row r="12" spans="1:13" x14ac:dyDescent="0.25">
      <c r="A12" s="18">
        <v>3</v>
      </c>
      <c r="B12" s="61" t="s">
        <v>36</v>
      </c>
      <c r="C12" s="18" t="s">
        <v>59</v>
      </c>
      <c r="D12" s="87" t="s">
        <v>102</v>
      </c>
      <c r="E12" s="27" t="s">
        <v>80</v>
      </c>
      <c r="F12" s="26" t="s">
        <v>99</v>
      </c>
      <c r="G12" s="89" t="s">
        <v>102</v>
      </c>
      <c r="H12" s="31" t="s">
        <v>80</v>
      </c>
      <c r="I12" s="22" t="s">
        <v>99</v>
      </c>
      <c r="J12" s="109">
        <v>249240</v>
      </c>
      <c r="K12" s="23" t="s">
        <v>27</v>
      </c>
      <c r="L12" s="20" t="s">
        <v>27</v>
      </c>
      <c r="M12" s="69"/>
    </row>
    <row r="13" spans="1:13" x14ac:dyDescent="0.25">
      <c r="A13" s="53">
        <v>4</v>
      </c>
      <c r="B13" s="61" t="s">
        <v>43</v>
      </c>
      <c r="C13" s="18" t="s">
        <v>59</v>
      </c>
      <c r="D13" s="87" t="s">
        <v>104</v>
      </c>
      <c r="E13" s="27" t="s">
        <v>105</v>
      </c>
      <c r="F13" s="57" t="s">
        <v>97</v>
      </c>
      <c r="G13" s="89" t="s">
        <v>104</v>
      </c>
      <c r="H13" s="31" t="s">
        <v>81</v>
      </c>
      <c r="I13" s="22" t="s">
        <v>97</v>
      </c>
      <c r="J13" s="109">
        <v>356160</v>
      </c>
      <c r="K13" s="23" t="s">
        <v>27</v>
      </c>
      <c r="L13" s="20" t="s">
        <v>27</v>
      </c>
      <c r="M13" s="69"/>
    </row>
    <row r="14" spans="1:13" s="132" customFormat="1" x14ac:dyDescent="0.25">
      <c r="A14" s="129">
        <v>5</v>
      </c>
      <c r="B14" s="157" t="s">
        <v>152</v>
      </c>
      <c r="C14" s="23" t="s">
        <v>60</v>
      </c>
      <c r="D14" s="87" t="s">
        <v>167</v>
      </c>
      <c r="E14" s="131" t="s">
        <v>137</v>
      </c>
      <c r="F14" s="130" t="s">
        <v>121</v>
      </c>
      <c r="G14" s="89" t="s">
        <v>136</v>
      </c>
      <c r="H14" s="136" t="s">
        <v>137</v>
      </c>
      <c r="I14" s="130" t="s">
        <v>99</v>
      </c>
      <c r="J14" s="69">
        <v>194640</v>
      </c>
      <c r="K14" s="129"/>
      <c r="L14" s="20" t="s">
        <v>92</v>
      </c>
      <c r="M14" s="69"/>
    </row>
    <row r="15" spans="1:13" s="132" customFormat="1" x14ac:dyDescent="0.25">
      <c r="A15" s="129">
        <v>6</v>
      </c>
      <c r="B15" s="131" t="s">
        <v>35</v>
      </c>
      <c r="C15" s="23" t="s">
        <v>60</v>
      </c>
      <c r="D15" s="87" t="s">
        <v>106</v>
      </c>
      <c r="E15" s="131" t="s">
        <v>5</v>
      </c>
      <c r="F15" s="130" t="s">
        <v>97</v>
      </c>
      <c r="G15" s="89" t="s">
        <v>106</v>
      </c>
      <c r="H15" s="136" t="s">
        <v>82</v>
      </c>
      <c r="I15" s="20" t="s">
        <v>97</v>
      </c>
      <c r="J15" s="109">
        <v>342720</v>
      </c>
      <c r="K15" s="23" t="s">
        <v>27</v>
      </c>
      <c r="L15" s="20" t="s">
        <v>27</v>
      </c>
      <c r="M15" s="69"/>
    </row>
    <row r="16" spans="1:13" x14ac:dyDescent="0.25">
      <c r="A16" s="53">
        <v>7</v>
      </c>
      <c r="B16" s="27" t="s">
        <v>107</v>
      </c>
      <c r="C16" s="18" t="s">
        <v>60</v>
      </c>
      <c r="D16" s="87" t="s">
        <v>108</v>
      </c>
      <c r="E16" s="27" t="s">
        <v>6</v>
      </c>
      <c r="F16" s="26" t="s">
        <v>97</v>
      </c>
      <c r="G16" s="89" t="s">
        <v>108</v>
      </c>
      <c r="H16" s="31" t="s">
        <v>6</v>
      </c>
      <c r="I16" s="22" t="s">
        <v>97</v>
      </c>
      <c r="J16" s="109">
        <v>305640</v>
      </c>
      <c r="K16" s="23" t="s">
        <v>27</v>
      </c>
      <c r="L16" s="20" t="s">
        <v>27</v>
      </c>
      <c r="M16" s="69"/>
    </row>
    <row r="17" spans="1:13" x14ac:dyDescent="0.25">
      <c r="A17" s="57">
        <v>8</v>
      </c>
      <c r="B17" s="61" t="s">
        <v>71</v>
      </c>
      <c r="C17" s="26" t="s">
        <v>60</v>
      </c>
      <c r="D17" s="88" t="s">
        <v>109</v>
      </c>
      <c r="E17" s="105" t="s">
        <v>83</v>
      </c>
      <c r="F17" s="26" t="s">
        <v>98</v>
      </c>
      <c r="G17" s="89" t="s">
        <v>109</v>
      </c>
      <c r="H17" s="137" t="s">
        <v>126</v>
      </c>
      <c r="I17" s="18" t="s">
        <v>98</v>
      </c>
      <c r="J17" s="109">
        <v>239640</v>
      </c>
      <c r="K17" s="23" t="s">
        <v>27</v>
      </c>
      <c r="L17" s="20" t="s">
        <v>27</v>
      </c>
      <c r="M17" s="69"/>
    </row>
    <row r="18" spans="1:13" x14ac:dyDescent="0.25">
      <c r="A18" s="57">
        <v>9</v>
      </c>
      <c r="B18" s="61" t="s">
        <v>153</v>
      </c>
      <c r="C18" s="18" t="s">
        <v>60</v>
      </c>
      <c r="D18" s="88" t="s">
        <v>168</v>
      </c>
      <c r="E18" s="40" t="s">
        <v>7</v>
      </c>
      <c r="F18" s="26" t="s">
        <v>98</v>
      </c>
      <c r="G18" s="89" t="s">
        <v>125</v>
      </c>
      <c r="H18" s="31" t="s">
        <v>7</v>
      </c>
      <c r="I18" s="18" t="s">
        <v>98</v>
      </c>
      <c r="J18" s="159">
        <v>249360</v>
      </c>
      <c r="K18" s="23" t="s">
        <v>27</v>
      </c>
      <c r="L18" s="20" t="s">
        <v>27</v>
      </c>
      <c r="M18" s="74"/>
    </row>
    <row r="19" spans="1:13" x14ac:dyDescent="0.25">
      <c r="A19" s="26"/>
      <c r="B19" s="40"/>
      <c r="C19" s="18"/>
      <c r="D19" s="88"/>
      <c r="E19" s="133"/>
      <c r="F19" s="26"/>
      <c r="G19" s="89"/>
      <c r="H19" s="138"/>
      <c r="I19" s="22"/>
      <c r="J19" s="151"/>
      <c r="K19" s="150"/>
      <c r="L19" s="149"/>
      <c r="M19" s="150"/>
    </row>
    <row r="20" spans="1:13" x14ac:dyDescent="0.25">
      <c r="A20" s="18"/>
      <c r="B20" s="28" t="s">
        <v>12</v>
      </c>
      <c r="C20" s="22"/>
      <c r="D20" s="89"/>
      <c r="E20" s="19"/>
      <c r="F20" s="134"/>
      <c r="G20" s="23"/>
      <c r="H20" s="31"/>
      <c r="I20" s="30"/>
      <c r="J20" s="148"/>
      <c r="K20" s="150"/>
      <c r="L20" s="149"/>
      <c r="M20" s="150"/>
    </row>
    <row r="21" spans="1:13" x14ac:dyDescent="0.25">
      <c r="A21" s="53">
        <v>10</v>
      </c>
      <c r="B21" s="31" t="s">
        <v>37</v>
      </c>
      <c r="C21" s="22" t="s">
        <v>60</v>
      </c>
      <c r="D21" s="90" t="s">
        <v>27</v>
      </c>
      <c r="E21" s="31" t="s">
        <v>127</v>
      </c>
      <c r="F21" s="26" t="s">
        <v>27</v>
      </c>
      <c r="G21" s="18" t="s">
        <v>27</v>
      </c>
      <c r="H21" s="31" t="s">
        <v>127</v>
      </c>
      <c r="I21" s="20" t="s">
        <v>27</v>
      </c>
      <c r="J21" s="109">
        <v>217800</v>
      </c>
      <c r="K21" s="23" t="s">
        <v>27</v>
      </c>
      <c r="L21" s="20" t="s">
        <v>92</v>
      </c>
      <c r="M21" s="163"/>
    </row>
    <row r="22" spans="1:13" x14ac:dyDescent="0.25">
      <c r="A22" s="53">
        <v>11</v>
      </c>
      <c r="B22" s="31" t="s">
        <v>39</v>
      </c>
      <c r="C22" s="22" t="s">
        <v>60</v>
      </c>
      <c r="D22" s="90" t="s">
        <v>27</v>
      </c>
      <c r="E22" s="31" t="s">
        <v>8</v>
      </c>
      <c r="F22" s="26" t="s">
        <v>27</v>
      </c>
      <c r="G22" s="18" t="s">
        <v>27</v>
      </c>
      <c r="H22" s="31" t="s">
        <v>8</v>
      </c>
      <c r="I22" s="20" t="s">
        <v>27</v>
      </c>
      <c r="J22" s="109">
        <v>211680</v>
      </c>
      <c r="K22" s="23" t="s">
        <v>27</v>
      </c>
      <c r="L22" s="20" t="s">
        <v>92</v>
      </c>
      <c r="M22" s="163"/>
    </row>
    <row r="23" spans="1:13" x14ac:dyDescent="0.25">
      <c r="A23" s="53">
        <v>12</v>
      </c>
      <c r="B23" s="31" t="s">
        <v>93</v>
      </c>
      <c r="C23" s="22" t="s">
        <v>60</v>
      </c>
      <c r="D23" s="90" t="s">
        <v>27</v>
      </c>
      <c r="E23" s="31" t="s">
        <v>9</v>
      </c>
      <c r="F23" s="26" t="s">
        <v>27</v>
      </c>
      <c r="G23" s="18" t="s">
        <v>27</v>
      </c>
      <c r="H23" s="31" t="s">
        <v>9</v>
      </c>
      <c r="I23" s="20" t="s">
        <v>27</v>
      </c>
      <c r="J23" s="109">
        <v>210480</v>
      </c>
      <c r="K23" s="23" t="s">
        <v>27</v>
      </c>
      <c r="L23" s="20" t="s">
        <v>92</v>
      </c>
      <c r="M23" s="163"/>
    </row>
    <row r="24" spans="1:13" x14ac:dyDescent="0.25">
      <c r="A24" s="53">
        <v>13</v>
      </c>
      <c r="B24" s="31" t="s">
        <v>89</v>
      </c>
      <c r="C24" s="22" t="s">
        <v>60</v>
      </c>
      <c r="D24" s="90" t="s">
        <v>27</v>
      </c>
      <c r="E24" s="31" t="s">
        <v>139</v>
      </c>
      <c r="F24" s="26" t="s">
        <v>27</v>
      </c>
      <c r="G24" s="18" t="s">
        <v>27</v>
      </c>
      <c r="H24" s="31" t="s">
        <v>139</v>
      </c>
      <c r="I24" s="20" t="s">
        <v>92</v>
      </c>
      <c r="J24" s="109">
        <v>186000</v>
      </c>
      <c r="K24" s="23" t="s">
        <v>92</v>
      </c>
      <c r="L24" s="20" t="s">
        <v>92</v>
      </c>
      <c r="M24" s="69"/>
    </row>
    <row r="25" spans="1:13" x14ac:dyDescent="0.25">
      <c r="A25" s="53">
        <v>14</v>
      </c>
      <c r="B25" s="32" t="s">
        <v>154</v>
      </c>
      <c r="C25" s="22" t="s">
        <v>60</v>
      </c>
      <c r="D25" s="90" t="s">
        <v>27</v>
      </c>
      <c r="E25" s="31" t="s">
        <v>143</v>
      </c>
      <c r="F25" s="26" t="s">
        <v>27</v>
      </c>
      <c r="G25" s="18" t="s">
        <v>27</v>
      </c>
      <c r="H25" s="31" t="s">
        <v>143</v>
      </c>
      <c r="I25" s="20" t="s">
        <v>92</v>
      </c>
      <c r="J25" s="109">
        <v>186480</v>
      </c>
      <c r="K25" s="23" t="s">
        <v>92</v>
      </c>
      <c r="L25" s="20"/>
      <c r="M25" s="69"/>
    </row>
    <row r="26" spans="1:13" x14ac:dyDescent="0.25">
      <c r="A26" s="53">
        <v>15</v>
      </c>
      <c r="B26" s="31" t="s">
        <v>160</v>
      </c>
      <c r="C26" s="22" t="s">
        <v>63</v>
      </c>
      <c r="D26" s="90" t="s">
        <v>27</v>
      </c>
      <c r="E26" s="31" t="s">
        <v>10</v>
      </c>
      <c r="F26" s="26" t="s">
        <v>27</v>
      </c>
      <c r="G26" s="18" t="s">
        <v>27</v>
      </c>
      <c r="H26" s="31" t="s">
        <v>10</v>
      </c>
      <c r="I26" s="20" t="s">
        <v>27</v>
      </c>
      <c r="J26" s="109">
        <v>136800</v>
      </c>
      <c r="K26" s="23" t="s">
        <v>27</v>
      </c>
      <c r="L26" s="70">
        <v>24000</v>
      </c>
      <c r="M26" s="69"/>
    </row>
    <row r="27" spans="1:13" x14ac:dyDescent="0.25">
      <c r="A27" s="53">
        <v>16</v>
      </c>
      <c r="B27" s="31" t="s">
        <v>40</v>
      </c>
      <c r="C27" s="22" t="s">
        <v>62</v>
      </c>
      <c r="D27" s="90" t="s">
        <v>27</v>
      </c>
      <c r="E27" s="31" t="s">
        <v>32</v>
      </c>
      <c r="F27" s="26" t="s">
        <v>27</v>
      </c>
      <c r="G27" s="18" t="s">
        <v>27</v>
      </c>
      <c r="H27" s="31" t="s">
        <v>32</v>
      </c>
      <c r="I27" s="20" t="s">
        <v>27</v>
      </c>
      <c r="J27" s="109">
        <v>158280</v>
      </c>
      <c r="K27" s="23" t="s">
        <v>27</v>
      </c>
      <c r="L27" s="70">
        <v>24000</v>
      </c>
      <c r="M27" s="69"/>
    </row>
    <row r="28" spans="1:13" x14ac:dyDescent="0.25">
      <c r="A28" s="53">
        <v>17</v>
      </c>
      <c r="B28" s="31" t="s">
        <v>155</v>
      </c>
      <c r="C28" s="22" t="s">
        <v>60</v>
      </c>
      <c r="D28" s="90" t="s">
        <v>27</v>
      </c>
      <c r="E28" s="31" t="s">
        <v>162</v>
      </c>
      <c r="F28" s="26" t="s">
        <v>27</v>
      </c>
      <c r="G28" s="18" t="s">
        <v>27</v>
      </c>
      <c r="H28" s="31" t="s">
        <v>162</v>
      </c>
      <c r="I28" s="20" t="s">
        <v>27</v>
      </c>
      <c r="J28" s="109">
        <v>136800</v>
      </c>
      <c r="K28" s="23" t="s">
        <v>27</v>
      </c>
      <c r="L28" s="70">
        <v>24000</v>
      </c>
      <c r="M28" s="69"/>
    </row>
    <row r="29" spans="1:13" x14ac:dyDescent="0.25">
      <c r="A29" s="53">
        <v>18</v>
      </c>
      <c r="B29" s="32" t="s">
        <v>41</v>
      </c>
      <c r="C29" s="22" t="s">
        <v>61</v>
      </c>
      <c r="D29" s="90" t="s">
        <v>27</v>
      </c>
      <c r="E29" s="31" t="s">
        <v>141</v>
      </c>
      <c r="F29" s="26" t="s">
        <v>27</v>
      </c>
      <c r="G29" s="18" t="s">
        <v>27</v>
      </c>
      <c r="H29" s="31" t="s">
        <v>141</v>
      </c>
      <c r="I29" s="20" t="s">
        <v>27</v>
      </c>
      <c r="J29" s="109">
        <v>108000</v>
      </c>
      <c r="K29" s="23" t="s">
        <v>27</v>
      </c>
      <c r="L29" s="70">
        <v>12000</v>
      </c>
      <c r="M29" s="69"/>
    </row>
    <row r="30" spans="1:13" x14ac:dyDescent="0.25">
      <c r="A30" s="56">
        <v>19</v>
      </c>
      <c r="B30" s="106" t="s">
        <v>156</v>
      </c>
      <c r="C30" s="34" t="s">
        <v>60</v>
      </c>
      <c r="D30" s="91" t="s">
        <v>27</v>
      </c>
      <c r="E30" s="37" t="s">
        <v>14</v>
      </c>
      <c r="F30" s="43" t="s">
        <v>27</v>
      </c>
      <c r="G30" s="33" t="s">
        <v>27</v>
      </c>
      <c r="H30" s="37" t="s">
        <v>14</v>
      </c>
      <c r="I30" s="107" t="s">
        <v>27</v>
      </c>
      <c r="J30" s="160">
        <v>108000</v>
      </c>
      <c r="K30" s="161" t="s">
        <v>27</v>
      </c>
      <c r="L30" s="162">
        <v>12000</v>
      </c>
      <c r="M30" s="73"/>
    </row>
    <row r="31" spans="1:13" x14ac:dyDescent="0.25">
      <c r="A31" s="62"/>
      <c r="B31" s="38"/>
      <c r="C31" s="22"/>
      <c r="D31" s="92"/>
      <c r="E31" s="22"/>
      <c r="F31" s="22"/>
      <c r="G31" s="22"/>
      <c r="H31" s="19"/>
      <c r="I31" s="20"/>
      <c r="J31" s="48"/>
      <c r="K31" s="22"/>
      <c r="L31" s="48"/>
      <c r="M31" s="48"/>
    </row>
    <row r="32" spans="1:13" x14ac:dyDescent="0.25">
      <c r="A32" s="62"/>
      <c r="B32" s="38"/>
      <c r="C32" s="22"/>
      <c r="D32" s="92"/>
      <c r="E32" s="22"/>
      <c r="F32" s="22"/>
      <c r="G32" s="22"/>
      <c r="H32" s="19"/>
      <c r="I32" s="20"/>
      <c r="J32" s="48"/>
      <c r="K32" s="22"/>
      <c r="L32" s="48"/>
      <c r="M32" s="48"/>
    </row>
    <row r="33" spans="1:13" x14ac:dyDescent="0.25">
      <c r="A33" s="62"/>
      <c r="B33" s="38"/>
      <c r="C33" s="22"/>
      <c r="D33" s="92"/>
      <c r="E33" s="22"/>
      <c r="F33" s="22"/>
      <c r="G33" s="22"/>
      <c r="H33" s="19"/>
      <c r="I33" s="20"/>
      <c r="J33" s="48"/>
      <c r="K33" s="22"/>
      <c r="L33" s="48"/>
      <c r="M33" s="48"/>
    </row>
    <row r="34" spans="1:13" x14ac:dyDescent="0.25">
      <c r="A34" s="166">
        <v>61</v>
      </c>
      <c r="B34" s="38"/>
      <c r="C34" s="22"/>
      <c r="D34" s="92"/>
      <c r="E34" s="22"/>
      <c r="F34" s="22"/>
      <c r="G34" s="22"/>
      <c r="H34" s="19"/>
      <c r="I34" s="20"/>
      <c r="J34" s="48"/>
      <c r="K34" s="22"/>
      <c r="L34" s="48"/>
      <c r="M34" s="48"/>
    </row>
    <row r="35" spans="1:13" ht="15.75" customHeight="1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48"/>
      <c r="M35" s="19"/>
    </row>
    <row r="36" spans="1:13" x14ac:dyDescent="0.25">
      <c r="A36" s="127"/>
      <c r="B36" s="38"/>
      <c r="C36" s="22"/>
      <c r="D36" s="92"/>
      <c r="E36" s="22"/>
      <c r="F36" s="22"/>
      <c r="G36" s="22"/>
      <c r="H36" s="19"/>
      <c r="I36" s="20"/>
      <c r="J36" s="48"/>
      <c r="K36" s="22"/>
      <c r="L36" s="48"/>
      <c r="M36" s="19"/>
    </row>
    <row r="37" spans="1:13" x14ac:dyDescent="0.25">
      <c r="A37" s="4"/>
      <c r="B37" s="5"/>
      <c r="C37" s="6"/>
      <c r="D37" s="177" t="s">
        <v>29</v>
      </c>
      <c r="E37" s="178"/>
      <c r="F37" s="179"/>
      <c r="G37" s="177" t="s">
        <v>31</v>
      </c>
      <c r="H37" s="178"/>
      <c r="I37" s="179"/>
      <c r="J37" s="177" t="s">
        <v>3</v>
      </c>
      <c r="K37" s="178"/>
      <c r="L37" s="179"/>
      <c r="M37" s="168" t="s">
        <v>4</v>
      </c>
    </row>
    <row r="38" spans="1:13" x14ac:dyDescent="0.25">
      <c r="A38" s="7" t="s">
        <v>0</v>
      </c>
      <c r="B38" s="8" t="s">
        <v>68</v>
      </c>
      <c r="C38" s="9"/>
      <c r="D38" s="185" t="s">
        <v>30</v>
      </c>
      <c r="E38" s="168" t="s">
        <v>2</v>
      </c>
      <c r="F38" s="168" t="s">
        <v>1</v>
      </c>
      <c r="G38" s="172" t="s">
        <v>30</v>
      </c>
      <c r="H38" s="172" t="s">
        <v>2</v>
      </c>
      <c r="I38" s="172" t="s">
        <v>1</v>
      </c>
      <c r="J38" s="190" t="s">
        <v>3</v>
      </c>
      <c r="K38" s="63" t="s">
        <v>73</v>
      </c>
      <c r="L38" s="51" t="s">
        <v>66</v>
      </c>
      <c r="M38" s="169"/>
    </row>
    <row r="39" spans="1:13" x14ac:dyDescent="0.25">
      <c r="A39" s="52"/>
      <c r="B39" s="11"/>
      <c r="C39" s="126"/>
      <c r="D39" s="186"/>
      <c r="E39" s="176"/>
      <c r="F39" s="176"/>
      <c r="G39" s="173"/>
      <c r="H39" s="173"/>
      <c r="I39" s="173"/>
      <c r="J39" s="191"/>
      <c r="K39" s="71" t="s">
        <v>2</v>
      </c>
      <c r="L39" s="13" t="s">
        <v>67</v>
      </c>
      <c r="M39" s="169"/>
    </row>
    <row r="40" spans="1:13" x14ac:dyDescent="0.25">
      <c r="A40" s="57">
        <v>20</v>
      </c>
      <c r="B40" s="61" t="s">
        <v>157</v>
      </c>
      <c r="C40" s="18" t="s">
        <v>60</v>
      </c>
      <c r="D40" s="90" t="s">
        <v>27</v>
      </c>
      <c r="E40" s="206" t="s">
        <v>14</v>
      </c>
      <c r="F40" s="26" t="s">
        <v>27</v>
      </c>
      <c r="G40" s="18" t="s">
        <v>27</v>
      </c>
      <c r="H40" s="206" t="s">
        <v>14</v>
      </c>
      <c r="I40" s="18" t="s">
        <v>27</v>
      </c>
      <c r="J40" s="76">
        <v>108000</v>
      </c>
      <c r="K40" s="64" t="s">
        <v>27</v>
      </c>
      <c r="L40" s="78">
        <v>12000</v>
      </c>
      <c r="M40" s="117"/>
    </row>
    <row r="41" spans="1:13" x14ac:dyDescent="0.25">
      <c r="A41" s="57">
        <v>21</v>
      </c>
      <c r="B41" s="61" t="s">
        <v>144</v>
      </c>
      <c r="C41" s="18" t="s">
        <v>60</v>
      </c>
      <c r="D41" s="90" t="s">
        <v>27</v>
      </c>
      <c r="E41" s="206" t="s">
        <v>14</v>
      </c>
      <c r="F41" s="26" t="s">
        <v>27</v>
      </c>
      <c r="G41" s="18"/>
      <c r="H41" s="206" t="s">
        <v>14</v>
      </c>
      <c r="I41" s="18" t="s">
        <v>27</v>
      </c>
      <c r="J41" s="76">
        <v>108000</v>
      </c>
      <c r="K41" s="64" t="s">
        <v>92</v>
      </c>
      <c r="L41" s="78">
        <v>12000</v>
      </c>
      <c r="M41" s="118"/>
    </row>
    <row r="42" spans="1:13" x14ac:dyDescent="0.25">
      <c r="A42" s="54">
        <v>22</v>
      </c>
      <c r="B42" s="198" t="s">
        <v>145</v>
      </c>
      <c r="C42" s="33" t="s">
        <v>60</v>
      </c>
      <c r="D42" s="91" t="s">
        <v>92</v>
      </c>
      <c r="E42" s="207" t="s">
        <v>14</v>
      </c>
      <c r="F42" s="43" t="s">
        <v>92</v>
      </c>
      <c r="G42" s="33" t="s">
        <v>92</v>
      </c>
      <c r="H42" s="207" t="s">
        <v>14</v>
      </c>
      <c r="I42" s="33" t="s">
        <v>92</v>
      </c>
      <c r="J42" s="199">
        <v>108000</v>
      </c>
      <c r="K42" s="200" t="s">
        <v>92</v>
      </c>
      <c r="L42" s="201">
        <v>12000</v>
      </c>
      <c r="M42" s="202"/>
    </row>
    <row r="43" spans="1:13" x14ac:dyDescent="0.25">
      <c r="A43" s="57"/>
      <c r="B43" s="7" t="s">
        <v>15</v>
      </c>
      <c r="C43" s="18"/>
      <c r="D43" s="93"/>
      <c r="E43" s="7"/>
      <c r="F43" s="18"/>
      <c r="G43" s="19"/>
      <c r="H43" s="18"/>
      <c r="I43" s="22"/>
      <c r="J43" s="69"/>
      <c r="K43" s="22"/>
      <c r="L43" s="77"/>
      <c r="M43" s="21"/>
    </row>
    <row r="44" spans="1:13" x14ac:dyDescent="0.25">
      <c r="A44" s="57">
        <v>23</v>
      </c>
      <c r="B44" s="26" t="s">
        <v>92</v>
      </c>
      <c r="C44" s="18" t="s">
        <v>27</v>
      </c>
      <c r="D44" s="89" t="s">
        <v>101</v>
      </c>
      <c r="E44" s="19" t="s">
        <v>16</v>
      </c>
      <c r="F44" s="18" t="s">
        <v>78</v>
      </c>
      <c r="G44" s="89" t="s">
        <v>101</v>
      </c>
      <c r="H44" s="21" t="s">
        <v>16</v>
      </c>
      <c r="I44" s="22" t="s">
        <v>78</v>
      </c>
      <c r="J44" s="49">
        <v>393600</v>
      </c>
      <c r="K44" s="49">
        <v>42000</v>
      </c>
      <c r="L44" s="110"/>
      <c r="M44" s="18" t="s">
        <v>128</v>
      </c>
    </row>
    <row r="45" spans="1:13" x14ac:dyDescent="0.25">
      <c r="A45" s="57">
        <v>24</v>
      </c>
      <c r="B45" s="26" t="s">
        <v>47</v>
      </c>
      <c r="C45" s="18" t="s">
        <v>60</v>
      </c>
      <c r="D45" s="23" t="s">
        <v>84</v>
      </c>
      <c r="E45" s="19" t="s">
        <v>17</v>
      </c>
      <c r="F45" s="18" t="s">
        <v>158</v>
      </c>
      <c r="G45" s="23" t="s">
        <v>84</v>
      </c>
      <c r="H45" s="21" t="s">
        <v>17</v>
      </c>
      <c r="I45" s="18" t="s">
        <v>158</v>
      </c>
      <c r="J45" s="49">
        <v>138120</v>
      </c>
      <c r="K45" s="18" t="s">
        <v>27</v>
      </c>
      <c r="L45" s="110">
        <v>21300</v>
      </c>
      <c r="M45" s="49"/>
    </row>
    <row r="46" spans="1:13" x14ac:dyDescent="0.25">
      <c r="A46" s="57">
        <v>25</v>
      </c>
      <c r="B46" s="26" t="s">
        <v>92</v>
      </c>
      <c r="C46" s="18" t="s">
        <v>27</v>
      </c>
      <c r="D46" s="23" t="s">
        <v>85</v>
      </c>
      <c r="E46" s="19" t="s">
        <v>18</v>
      </c>
      <c r="F46" s="18" t="s">
        <v>124</v>
      </c>
      <c r="G46" s="23" t="s">
        <v>85</v>
      </c>
      <c r="H46" s="21" t="s">
        <v>18</v>
      </c>
      <c r="I46" s="18" t="s">
        <v>124</v>
      </c>
      <c r="J46" s="49">
        <v>202620</v>
      </c>
      <c r="K46" s="18" t="s">
        <v>27</v>
      </c>
      <c r="L46" s="26" t="s">
        <v>27</v>
      </c>
      <c r="M46" s="18" t="s">
        <v>128</v>
      </c>
    </row>
    <row r="47" spans="1:13" x14ac:dyDescent="0.25">
      <c r="A47" s="26"/>
      <c r="B47" s="7" t="s">
        <v>12</v>
      </c>
      <c r="C47" s="18"/>
      <c r="D47" s="94"/>
      <c r="E47" s="9"/>
      <c r="F47" s="18"/>
      <c r="G47" s="19"/>
      <c r="H47" s="18"/>
      <c r="I47" s="22"/>
      <c r="J47" s="49"/>
      <c r="K47" s="22"/>
      <c r="L47" s="25"/>
      <c r="M47" s="18"/>
    </row>
    <row r="48" spans="1:13" x14ac:dyDescent="0.25">
      <c r="A48" s="57">
        <v>26</v>
      </c>
      <c r="B48" s="61" t="s">
        <v>159</v>
      </c>
      <c r="C48" s="18" t="s">
        <v>60</v>
      </c>
      <c r="D48" s="90" t="s">
        <v>27</v>
      </c>
      <c r="E48" s="38" t="s">
        <v>147</v>
      </c>
      <c r="F48" s="18" t="s">
        <v>27</v>
      </c>
      <c r="G48" s="22" t="s">
        <v>27</v>
      </c>
      <c r="H48" s="21" t="s">
        <v>129</v>
      </c>
      <c r="I48" s="18" t="s">
        <v>27</v>
      </c>
      <c r="J48" s="49">
        <v>159420</v>
      </c>
      <c r="K48" s="18" t="s">
        <v>27</v>
      </c>
      <c r="L48" s="49">
        <v>17100</v>
      </c>
      <c r="M48" s="49"/>
    </row>
    <row r="49" spans="1:13" x14ac:dyDescent="0.25">
      <c r="A49" s="57">
        <v>27</v>
      </c>
      <c r="B49" s="61" t="s">
        <v>146</v>
      </c>
      <c r="C49" s="18" t="s">
        <v>60</v>
      </c>
      <c r="D49" s="90" t="s">
        <v>27</v>
      </c>
      <c r="E49" s="38" t="s">
        <v>34</v>
      </c>
      <c r="F49" s="18" t="s">
        <v>27</v>
      </c>
      <c r="G49" s="22" t="s">
        <v>27</v>
      </c>
      <c r="H49" s="21" t="s">
        <v>34</v>
      </c>
      <c r="I49" s="18" t="s">
        <v>27</v>
      </c>
      <c r="J49" s="49">
        <v>186480</v>
      </c>
      <c r="K49" s="18" t="s">
        <v>27</v>
      </c>
      <c r="L49" s="18" t="s">
        <v>27</v>
      </c>
      <c r="M49" s="50"/>
    </row>
    <row r="50" spans="1:13" x14ac:dyDescent="0.25">
      <c r="A50" s="39"/>
      <c r="B50" s="5" t="s">
        <v>19</v>
      </c>
      <c r="C50" s="16"/>
      <c r="D50" s="95"/>
      <c r="E50" s="83"/>
      <c r="F50" s="14"/>
      <c r="G50" s="82"/>
      <c r="H50" s="4"/>
      <c r="I50" s="5"/>
      <c r="J50" s="120"/>
      <c r="K50" s="14"/>
      <c r="L50" s="17"/>
      <c r="M50" s="14"/>
    </row>
    <row r="51" spans="1:13" x14ac:dyDescent="0.25">
      <c r="A51" s="57">
        <v>28</v>
      </c>
      <c r="B51" s="21" t="s">
        <v>46</v>
      </c>
      <c r="C51" s="22" t="s">
        <v>60</v>
      </c>
      <c r="D51" s="89" t="s">
        <v>113</v>
      </c>
      <c r="E51" s="19" t="s">
        <v>114</v>
      </c>
      <c r="F51" s="18" t="s">
        <v>78</v>
      </c>
      <c r="G51" s="89" t="s">
        <v>113</v>
      </c>
      <c r="H51" s="19" t="s">
        <v>114</v>
      </c>
      <c r="I51" s="18" t="s">
        <v>78</v>
      </c>
      <c r="J51" s="110">
        <v>435720</v>
      </c>
      <c r="K51" s="64">
        <v>42000</v>
      </c>
      <c r="L51" s="18" t="s">
        <v>27</v>
      </c>
      <c r="M51" s="49"/>
    </row>
    <row r="52" spans="1:13" x14ac:dyDescent="0.25">
      <c r="A52" s="57">
        <v>29</v>
      </c>
      <c r="B52" s="18" t="s">
        <v>92</v>
      </c>
      <c r="C52" s="22" t="s">
        <v>27</v>
      </c>
      <c r="D52" s="89" t="s">
        <v>113</v>
      </c>
      <c r="E52" s="19" t="s">
        <v>130</v>
      </c>
      <c r="F52" s="18" t="s">
        <v>124</v>
      </c>
      <c r="G52" s="89" t="s">
        <v>113</v>
      </c>
      <c r="H52" s="19" t="s">
        <v>130</v>
      </c>
      <c r="I52" s="18" t="s">
        <v>124</v>
      </c>
      <c r="J52" s="78">
        <v>202620</v>
      </c>
      <c r="K52" s="64" t="s">
        <v>92</v>
      </c>
      <c r="L52" s="18" t="s">
        <v>92</v>
      </c>
      <c r="M52" s="18" t="s">
        <v>128</v>
      </c>
    </row>
    <row r="53" spans="1:13" x14ac:dyDescent="0.25">
      <c r="A53" s="26"/>
      <c r="B53" s="8" t="s">
        <v>12</v>
      </c>
      <c r="C53" s="22"/>
      <c r="D53" s="89"/>
      <c r="E53" s="19"/>
      <c r="F53" s="18"/>
      <c r="G53" s="20"/>
      <c r="H53" s="27"/>
      <c r="I53" s="18"/>
      <c r="J53" s="49"/>
      <c r="K53" s="22"/>
      <c r="L53" s="25"/>
      <c r="M53" s="42"/>
    </row>
    <row r="54" spans="1:13" x14ac:dyDescent="0.25">
      <c r="A54" s="57">
        <v>30</v>
      </c>
      <c r="B54" s="18" t="s">
        <v>92</v>
      </c>
      <c r="C54" s="165" t="s">
        <v>169</v>
      </c>
      <c r="D54" s="90" t="s">
        <v>27</v>
      </c>
      <c r="E54" s="27" t="s">
        <v>33</v>
      </c>
      <c r="F54" s="18" t="s">
        <v>27</v>
      </c>
      <c r="G54" s="22" t="s">
        <v>27</v>
      </c>
      <c r="H54" s="27" t="s">
        <v>33</v>
      </c>
      <c r="I54" s="18" t="s">
        <v>27</v>
      </c>
      <c r="J54" s="69">
        <v>138000</v>
      </c>
      <c r="K54" s="62" t="s">
        <v>27</v>
      </c>
      <c r="L54" s="53" t="s">
        <v>27</v>
      </c>
      <c r="M54" s="18" t="s">
        <v>128</v>
      </c>
    </row>
    <row r="55" spans="1:13" x14ac:dyDescent="0.25">
      <c r="A55" s="57">
        <v>31</v>
      </c>
      <c r="B55" s="61" t="s">
        <v>115</v>
      </c>
      <c r="C55" s="18" t="s">
        <v>63</v>
      </c>
      <c r="D55" s="90" t="s">
        <v>27</v>
      </c>
      <c r="E55" s="61" t="s">
        <v>96</v>
      </c>
      <c r="F55" s="18" t="s">
        <v>27</v>
      </c>
      <c r="G55" s="26" t="s">
        <v>27</v>
      </c>
      <c r="H55" s="61" t="s">
        <v>96</v>
      </c>
      <c r="I55" s="18" t="s">
        <v>27</v>
      </c>
      <c r="J55" s="49">
        <v>159420</v>
      </c>
      <c r="K55" s="26" t="s">
        <v>27</v>
      </c>
      <c r="L55" s="49">
        <v>10020</v>
      </c>
      <c r="M55" s="102"/>
    </row>
    <row r="56" spans="1:13" x14ac:dyDescent="0.25">
      <c r="A56" s="57">
        <v>32</v>
      </c>
      <c r="B56" s="21" t="s">
        <v>48</v>
      </c>
      <c r="C56" s="22" t="s">
        <v>63</v>
      </c>
      <c r="D56" s="90" t="s">
        <v>27</v>
      </c>
      <c r="E56" s="27" t="s">
        <v>20</v>
      </c>
      <c r="F56" s="18" t="s">
        <v>27</v>
      </c>
      <c r="G56" s="22" t="s">
        <v>27</v>
      </c>
      <c r="H56" s="27" t="s">
        <v>20</v>
      </c>
      <c r="I56" s="18" t="s">
        <v>27</v>
      </c>
      <c r="J56" s="69">
        <v>159420</v>
      </c>
      <c r="K56" s="62" t="s">
        <v>27</v>
      </c>
      <c r="L56" s="49">
        <v>16020</v>
      </c>
      <c r="M56" s="102"/>
    </row>
    <row r="57" spans="1:13" x14ac:dyDescent="0.25">
      <c r="A57" s="57">
        <v>33</v>
      </c>
      <c r="B57" s="21" t="s">
        <v>49</v>
      </c>
      <c r="C57" s="22" t="s">
        <v>63</v>
      </c>
      <c r="D57" s="90" t="s">
        <v>27</v>
      </c>
      <c r="E57" s="27" t="s">
        <v>20</v>
      </c>
      <c r="F57" s="18" t="s">
        <v>27</v>
      </c>
      <c r="G57" s="22" t="s">
        <v>27</v>
      </c>
      <c r="H57" s="27" t="s">
        <v>20</v>
      </c>
      <c r="I57" s="18" t="s">
        <v>27</v>
      </c>
      <c r="J57" s="69">
        <v>159000</v>
      </c>
      <c r="K57" s="62" t="s">
        <v>27</v>
      </c>
      <c r="L57" s="49">
        <v>24000</v>
      </c>
      <c r="M57" s="102"/>
    </row>
    <row r="58" spans="1:13" x14ac:dyDescent="0.25">
      <c r="A58" s="57">
        <v>34</v>
      </c>
      <c r="B58" s="21" t="s">
        <v>50</v>
      </c>
      <c r="C58" s="22" t="s">
        <v>64</v>
      </c>
      <c r="D58" s="90" t="s">
        <v>27</v>
      </c>
      <c r="E58" s="27" t="s">
        <v>21</v>
      </c>
      <c r="F58" s="18" t="s">
        <v>27</v>
      </c>
      <c r="G58" s="22" t="s">
        <v>27</v>
      </c>
      <c r="H58" s="27" t="s">
        <v>21</v>
      </c>
      <c r="I58" s="18" t="s">
        <v>27</v>
      </c>
      <c r="J58" s="69">
        <v>108000</v>
      </c>
      <c r="K58" s="22" t="s">
        <v>27</v>
      </c>
      <c r="L58" s="74">
        <v>12000</v>
      </c>
      <c r="M58" s="102"/>
    </row>
    <row r="59" spans="1:13" x14ac:dyDescent="0.25">
      <c r="A59" s="57">
        <v>35</v>
      </c>
      <c r="B59" s="21" t="s">
        <v>51</v>
      </c>
      <c r="C59" s="22" t="s">
        <v>61</v>
      </c>
      <c r="D59" s="90" t="s">
        <v>27</v>
      </c>
      <c r="E59" s="27" t="s">
        <v>21</v>
      </c>
      <c r="F59" s="18" t="s">
        <v>27</v>
      </c>
      <c r="G59" s="22" t="s">
        <v>27</v>
      </c>
      <c r="H59" s="27" t="s">
        <v>21</v>
      </c>
      <c r="I59" s="18" t="s">
        <v>27</v>
      </c>
      <c r="J59" s="69">
        <v>108000</v>
      </c>
      <c r="K59" s="22" t="s">
        <v>27</v>
      </c>
      <c r="L59" s="74">
        <v>12000</v>
      </c>
      <c r="M59" s="102"/>
    </row>
    <row r="60" spans="1:13" x14ac:dyDescent="0.25">
      <c r="A60" s="54">
        <v>36</v>
      </c>
      <c r="B60" s="198" t="s">
        <v>161</v>
      </c>
      <c r="C60" s="91" t="s">
        <v>62</v>
      </c>
      <c r="D60" s="91" t="s">
        <v>27</v>
      </c>
      <c r="E60" s="204" t="s">
        <v>21</v>
      </c>
      <c r="F60" s="91" t="s">
        <v>27</v>
      </c>
      <c r="G60" s="203" t="s">
        <v>27</v>
      </c>
      <c r="H60" s="204" t="s">
        <v>21</v>
      </c>
      <c r="I60" s="33" t="s">
        <v>27</v>
      </c>
      <c r="J60" s="73">
        <v>108000</v>
      </c>
      <c r="K60" s="34" t="s">
        <v>27</v>
      </c>
      <c r="L60" s="75">
        <v>12000</v>
      </c>
      <c r="M60" s="205"/>
    </row>
    <row r="61" spans="1:13" x14ac:dyDescent="0.25">
      <c r="A61" s="57"/>
      <c r="B61" s="7" t="s">
        <v>131</v>
      </c>
      <c r="C61" s="18"/>
      <c r="D61" s="90"/>
      <c r="E61" s="22"/>
      <c r="F61" s="18"/>
      <c r="G61" s="22"/>
      <c r="H61" s="61"/>
      <c r="I61" s="18"/>
      <c r="J61" s="18"/>
      <c r="K61" s="22"/>
      <c r="L61" s="18"/>
      <c r="M61" s="31"/>
    </row>
    <row r="62" spans="1:13" x14ac:dyDescent="0.25">
      <c r="A62" s="57">
        <v>37</v>
      </c>
      <c r="B62" s="26" t="s">
        <v>92</v>
      </c>
      <c r="C62" s="18" t="s">
        <v>28</v>
      </c>
      <c r="D62" s="90" t="s">
        <v>27</v>
      </c>
      <c r="E62" s="19" t="s">
        <v>22</v>
      </c>
      <c r="F62" s="18" t="s">
        <v>78</v>
      </c>
      <c r="G62" s="23" t="s">
        <v>86</v>
      </c>
      <c r="H62" s="21" t="s">
        <v>22</v>
      </c>
      <c r="I62" s="22" t="s">
        <v>78</v>
      </c>
      <c r="J62" s="49">
        <v>393600</v>
      </c>
      <c r="K62" s="110">
        <v>42000</v>
      </c>
      <c r="L62" s="18" t="s">
        <v>27</v>
      </c>
      <c r="M62" s="18" t="s">
        <v>128</v>
      </c>
    </row>
    <row r="63" spans="1:13" x14ac:dyDescent="0.25">
      <c r="A63" s="57">
        <v>38</v>
      </c>
      <c r="B63" s="61" t="s">
        <v>52</v>
      </c>
      <c r="C63" s="18" t="s">
        <v>59</v>
      </c>
      <c r="D63" s="89" t="s">
        <v>116</v>
      </c>
      <c r="E63" s="19" t="s">
        <v>23</v>
      </c>
      <c r="F63" s="18" t="s">
        <v>97</v>
      </c>
      <c r="G63" s="23" t="s">
        <v>87</v>
      </c>
      <c r="H63" s="21" t="s">
        <v>23</v>
      </c>
      <c r="I63" s="22" t="s">
        <v>97</v>
      </c>
      <c r="J63" s="49">
        <v>382560</v>
      </c>
      <c r="K63" s="26" t="s">
        <v>27</v>
      </c>
      <c r="L63" s="18" t="s">
        <v>27</v>
      </c>
      <c r="M63" s="49"/>
    </row>
    <row r="64" spans="1:13" x14ac:dyDescent="0.25">
      <c r="A64" s="57">
        <v>39</v>
      </c>
      <c r="B64" s="61" t="s">
        <v>53</v>
      </c>
      <c r="C64" s="18" t="s">
        <v>63</v>
      </c>
      <c r="D64" s="89" t="s">
        <v>117</v>
      </c>
      <c r="E64" s="19" t="s">
        <v>7</v>
      </c>
      <c r="F64" s="18" t="s">
        <v>98</v>
      </c>
      <c r="G64" s="23" t="s">
        <v>88</v>
      </c>
      <c r="H64" s="21" t="s">
        <v>7</v>
      </c>
      <c r="I64" s="30" t="s">
        <v>98</v>
      </c>
      <c r="J64" s="49">
        <v>280440</v>
      </c>
      <c r="K64" s="26" t="s">
        <v>27</v>
      </c>
      <c r="L64" s="18" t="s">
        <v>27</v>
      </c>
      <c r="M64" s="49"/>
    </row>
    <row r="65" spans="1:13" x14ac:dyDescent="0.25">
      <c r="A65" s="43"/>
      <c r="B65" s="52"/>
      <c r="C65" s="33"/>
      <c r="D65" s="96"/>
      <c r="E65" s="126"/>
      <c r="F65" s="33"/>
      <c r="G65" s="44"/>
      <c r="H65" s="35"/>
      <c r="I65" s="44"/>
      <c r="J65" s="50"/>
      <c r="K65" s="44"/>
      <c r="L65" s="36"/>
      <c r="M65" s="37"/>
    </row>
    <row r="66" spans="1:13" x14ac:dyDescent="0.25">
      <c r="A66" s="22"/>
      <c r="B66" s="9"/>
      <c r="C66" s="22"/>
      <c r="D66" s="97"/>
      <c r="E66" s="9"/>
      <c r="F66" s="22"/>
      <c r="G66" s="19"/>
      <c r="H66" s="19"/>
      <c r="I66" s="19"/>
      <c r="J66" s="48"/>
      <c r="K66" s="19"/>
      <c r="L66" s="24"/>
      <c r="M66" s="19"/>
    </row>
    <row r="67" spans="1:13" x14ac:dyDescent="0.25">
      <c r="A67" s="166">
        <v>62</v>
      </c>
      <c r="B67" s="9"/>
      <c r="C67" s="22"/>
      <c r="D67" s="97"/>
      <c r="E67" s="9"/>
      <c r="F67" s="22"/>
      <c r="G67" s="19"/>
      <c r="H67" s="19"/>
      <c r="I67" s="19"/>
      <c r="J67" s="48"/>
      <c r="K67" s="19"/>
      <c r="L67" s="24"/>
      <c r="M67" s="19"/>
    </row>
    <row r="68" spans="1:13" x14ac:dyDescent="0.25">
      <c r="A68" s="22"/>
      <c r="B68" s="9"/>
      <c r="C68" s="22"/>
      <c r="D68" s="97"/>
      <c r="E68" s="9"/>
      <c r="F68" s="22"/>
      <c r="G68" s="19"/>
      <c r="H68" s="19"/>
      <c r="I68" s="19"/>
      <c r="J68" s="48"/>
      <c r="K68" s="19"/>
      <c r="L68" s="24"/>
      <c r="M68" s="19"/>
    </row>
    <row r="69" spans="1:13" x14ac:dyDescent="0.25">
      <c r="A69" s="84"/>
      <c r="B69" s="9"/>
      <c r="C69" s="22"/>
      <c r="D69" s="97"/>
      <c r="E69" s="9"/>
      <c r="F69" s="22"/>
      <c r="G69" s="19"/>
      <c r="H69" s="19"/>
      <c r="I69" s="19"/>
      <c r="J69" s="48"/>
      <c r="K69" s="19"/>
      <c r="L69" s="24"/>
      <c r="M69" s="19"/>
    </row>
    <row r="70" spans="1:13" x14ac:dyDescent="0.25">
      <c r="A70" s="4"/>
      <c r="B70" s="5"/>
      <c r="C70" s="4"/>
      <c r="D70" s="177" t="s">
        <v>29</v>
      </c>
      <c r="E70" s="178"/>
      <c r="F70" s="179"/>
      <c r="G70" s="177" t="s">
        <v>31</v>
      </c>
      <c r="H70" s="178"/>
      <c r="I70" s="179"/>
      <c r="J70" s="177" t="s">
        <v>3</v>
      </c>
      <c r="K70" s="178"/>
      <c r="L70" s="179"/>
      <c r="M70" s="192" t="s">
        <v>4</v>
      </c>
    </row>
    <row r="71" spans="1:13" x14ac:dyDescent="0.25">
      <c r="A71" s="7" t="s">
        <v>0</v>
      </c>
      <c r="B71" s="8" t="s">
        <v>68</v>
      </c>
      <c r="C71" s="7"/>
      <c r="D71" s="185" t="s">
        <v>30</v>
      </c>
      <c r="E71" s="168" t="s">
        <v>2</v>
      </c>
      <c r="F71" s="168" t="s">
        <v>1</v>
      </c>
      <c r="G71" s="172" t="s">
        <v>30</v>
      </c>
      <c r="H71" s="172" t="s">
        <v>2</v>
      </c>
      <c r="I71" s="172" t="s">
        <v>1</v>
      </c>
      <c r="J71" s="190" t="s">
        <v>3</v>
      </c>
      <c r="K71" s="195" t="s">
        <v>65</v>
      </c>
      <c r="L71" s="122" t="s">
        <v>66</v>
      </c>
      <c r="M71" s="193"/>
    </row>
    <row r="72" spans="1:13" x14ac:dyDescent="0.25">
      <c r="A72" s="11"/>
      <c r="B72" s="11"/>
      <c r="C72" s="52"/>
      <c r="D72" s="186"/>
      <c r="E72" s="176"/>
      <c r="F72" s="176"/>
      <c r="G72" s="173"/>
      <c r="H72" s="173"/>
      <c r="I72" s="173"/>
      <c r="J72" s="191"/>
      <c r="K72" s="196"/>
      <c r="L72" s="123" t="s">
        <v>67</v>
      </c>
      <c r="M72" s="194"/>
    </row>
    <row r="73" spans="1:13" x14ac:dyDescent="0.25">
      <c r="A73" s="53">
        <v>40</v>
      </c>
      <c r="B73" s="55" t="s">
        <v>133</v>
      </c>
      <c r="C73" s="14" t="s">
        <v>59</v>
      </c>
      <c r="D73" s="154" t="s">
        <v>134</v>
      </c>
      <c r="E73" s="55" t="s">
        <v>70</v>
      </c>
      <c r="F73" s="39" t="s">
        <v>91</v>
      </c>
      <c r="G73" s="155">
        <v>203082207644</v>
      </c>
      <c r="H73" s="55" t="s">
        <v>70</v>
      </c>
      <c r="I73" s="39" t="s">
        <v>91</v>
      </c>
      <c r="J73" s="47">
        <v>295320</v>
      </c>
      <c r="K73" s="39" t="s">
        <v>27</v>
      </c>
      <c r="L73" s="120">
        <v>42000</v>
      </c>
      <c r="M73" s="164"/>
    </row>
    <row r="74" spans="1:13" x14ac:dyDescent="0.25">
      <c r="A74" s="57">
        <v>41</v>
      </c>
      <c r="B74" s="18" t="s">
        <v>92</v>
      </c>
      <c r="C74" s="22" t="s">
        <v>27</v>
      </c>
      <c r="D74" s="90" t="s">
        <v>132</v>
      </c>
      <c r="E74" s="19" t="s">
        <v>70</v>
      </c>
      <c r="F74" s="18" t="s">
        <v>91</v>
      </c>
      <c r="G74" s="152">
        <v>203082207643</v>
      </c>
      <c r="H74" s="21" t="s">
        <v>70</v>
      </c>
      <c r="I74" s="26" t="s">
        <v>91</v>
      </c>
      <c r="J74" s="69"/>
      <c r="K74" s="22"/>
      <c r="L74" s="153"/>
      <c r="M74" s="18" t="s">
        <v>148</v>
      </c>
    </row>
    <row r="75" spans="1:13" x14ac:dyDescent="0.25">
      <c r="A75" s="57">
        <v>42</v>
      </c>
      <c r="B75" s="18" t="s">
        <v>92</v>
      </c>
      <c r="C75" s="22" t="s">
        <v>92</v>
      </c>
      <c r="D75" s="90" t="s">
        <v>135</v>
      </c>
      <c r="E75" s="19" t="s">
        <v>70</v>
      </c>
      <c r="F75" s="18" t="s">
        <v>91</v>
      </c>
      <c r="G75" s="140">
        <v>203082207645</v>
      </c>
      <c r="H75" s="21" t="s">
        <v>70</v>
      </c>
      <c r="I75" s="26" t="s">
        <v>91</v>
      </c>
      <c r="J75" s="69" t="s">
        <v>92</v>
      </c>
      <c r="K75" s="22" t="s">
        <v>27</v>
      </c>
      <c r="L75" s="18" t="s">
        <v>27</v>
      </c>
      <c r="M75" s="18" t="s">
        <v>170</v>
      </c>
    </row>
    <row r="76" spans="1:13" x14ac:dyDescent="0.25">
      <c r="A76" s="57">
        <v>43</v>
      </c>
      <c r="B76" s="18" t="s">
        <v>92</v>
      </c>
      <c r="C76" s="22" t="s">
        <v>92</v>
      </c>
      <c r="D76" s="90" t="s">
        <v>151</v>
      </c>
      <c r="E76" s="19" t="s">
        <v>70</v>
      </c>
      <c r="F76" s="18" t="s">
        <v>91</v>
      </c>
      <c r="G76" s="140">
        <v>203082207646</v>
      </c>
      <c r="H76" s="21" t="s">
        <v>70</v>
      </c>
      <c r="I76" s="26" t="s">
        <v>91</v>
      </c>
      <c r="J76" s="69" t="s">
        <v>92</v>
      </c>
      <c r="K76" s="22" t="s">
        <v>27</v>
      </c>
      <c r="L76" s="18" t="s">
        <v>27</v>
      </c>
      <c r="M76" s="18" t="s">
        <v>148</v>
      </c>
    </row>
    <row r="77" spans="1:13" x14ac:dyDescent="0.25">
      <c r="A77" s="7"/>
      <c r="B77" s="8" t="s">
        <v>12</v>
      </c>
      <c r="C77" s="9"/>
      <c r="D77" s="145"/>
      <c r="E77" s="141"/>
      <c r="F77" s="146"/>
      <c r="G77" s="141"/>
      <c r="H77" s="146"/>
      <c r="I77" s="66"/>
      <c r="J77" s="147"/>
      <c r="K77" s="142"/>
      <c r="L77" s="68"/>
      <c r="M77" s="143"/>
    </row>
    <row r="78" spans="1:13" x14ac:dyDescent="0.25">
      <c r="A78" s="57">
        <v>44</v>
      </c>
      <c r="B78" s="21" t="s">
        <v>54</v>
      </c>
      <c r="C78" s="22" t="s">
        <v>60</v>
      </c>
      <c r="D78" s="90" t="s">
        <v>27</v>
      </c>
      <c r="E78" s="19" t="s">
        <v>24</v>
      </c>
      <c r="F78" s="18" t="s">
        <v>27</v>
      </c>
      <c r="G78" s="22" t="s">
        <v>27</v>
      </c>
      <c r="H78" s="21" t="s">
        <v>24</v>
      </c>
      <c r="I78" s="26" t="s">
        <v>27</v>
      </c>
      <c r="J78" s="69">
        <v>206040</v>
      </c>
      <c r="K78" s="22" t="s">
        <v>27</v>
      </c>
      <c r="L78" s="18" t="s">
        <v>27</v>
      </c>
      <c r="M78" s="69"/>
    </row>
    <row r="79" spans="1:13" x14ac:dyDescent="0.25">
      <c r="A79" s="57">
        <v>45</v>
      </c>
      <c r="B79" s="40" t="s">
        <v>56</v>
      </c>
      <c r="C79" s="22" t="s">
        <v>60</v>
      </c>
      <c r="D79" s="90" t="s">
        <v>27</v>
      </c>
      <c r="E79" s="19" t="s">
        <v>149</v>
      </c>
      <c r="F79" s="18" t="s">
        <v>27</v>
      </c>
      <c r="G79" s="22" t="s">
        <v>27</v>
      </c>
      <c r="H79" s="21" t="s">
        <v>149</v>
      </c>
      <c r="I79" s="26" t="s">
        <v>27</v>
      </c>
      <c r="J79" s="69">
        <v>191760</v>
      </c>
      <c r="K79" s="22" t="s">
        <v>27</v>
      </c>
      <c r="L79" s="69"/>
      <c r="M79" s="69"/>
    </row>
    <row r="80" spans="1:13" x14ac:dyDescent="0.25">
      <c r="A80" s="57">
        <v>46</v>
      </c>
      <c r="B80" s="21" t="s">
        <v>90</v>
      </c>
      <c r="C80" s="22" t="s">
        <v>60</v>
      </c>
      <c r="D80" s="90" t="s">
        <v>27</v>
      </c>
      <c r="E80" s="19" t="s">
        <v>25</v>
      </c>
      <c r="F80" s="18" t="s">
        <v>27</v>
      </c>
      <c r="G80" s="22" t="s">
        <v>27</v>
      </c>
      <c r="H80" s="21" t="s">
        <v>25</v>
      </c>
      <c r="I80" s="26" t="s">
        <v>27</v>
      </c>
      <c r="J80" s="69">
        <v>108000</v>
      </c>
      <c r="K80" s="22" t="s">
        <v>27</v>
      </c>
      <c r="L80" s="74">
        <v>12000</v>
      </c>
      <c r="M80" s="139"/>
    </row>
    <row r="81" spans="1:13" x14ac:dyDescent="0.25">
      <c r="A81" s="57">
        <v>47</v>
      </c>
      <c r="B81" s="21" t="s">
        <v>163</v>
      </c>
      <c r="C81" s="22" t="s">
        <v>60</v>
      </c>
      <c r="D81" s="90" t="s">
        <v>27</v>
      </c>
      <c r="E81" s="19" t="s">
        <v>25</v>
      </c>
      <c r="F81" s="18" t="s">
        <v>27</v>
      </c>
      <c r="G81" s="22" t="s">
        <v>27</v>
      </c>
      <c r="H81" s="21" t="s">
        <v>25</v>
      </c>
      <c r="I81" s="26" t="s">
        <v>27</v>
      </c>
      <c r="J81" s="69">
        <v>108000</v>
      </c>
      <c r="K81" s="22" t="s">
        <v>27</v>
      </c>
      <c r="L81" s="74">
        <v>12000</v>
      </c>
      <c r="M81" s="139"/>
    </row>
    <row r="82" spans="1:13" x14ac:dyDescent="0.25">
      <c r="A82" s="57">
        <v>48</v>
      </c>
      <c r="B82" s="21" t="s">
        <v>164</v>
      </c>
      <c r="C82" s="22" t="s">
        <v>166</v>
      </c>
      <c r="D82" s="90" t="s">
        <v>27</v>
      </c>
      <c r="E82" s="19" t="s">
        <v>25</v>
      </c>
      <c r="F82" s="18" t="s">
        <v>27</v>
      </c>
      <c r="G82" s="22" t="s">
        <v>27</v>
      </c>
      <c r="H82" s="21" t="s">
        <v>25</v>
      </c>
      <c r="I82" s="26" t="s">
        <v>27</v>
      </c>
      <c r="J82" s="69">
        <v>108000</v>
      </c>
      <c r="K82" s="22" t="s">
        <v>27</v>
      </c>
      <c r="L82" s="74">
        <v>12000</v>
      </c>
      <c r="M82" s="139"/>
    </row>
    <row r="83" spans="1:13" x14ac:dyDescent="0.25">
      <c r="A83" s="54">
        <v>49</v>
      </c>
      <c r="B83" s="156" t="s">
        <v>165</v>
      </c>
      <c r="C83" s="34" t="s">
        <v>62</v>
      </c>
      <c r="D83" s="91" t="s">
        <v>27</v>
      </c>
      <c r="E83" s="44" t="s">
        <v>14</v>
      </c>
      <c r="F83" s="33" t="s">
        <v>27</v>
      </c>
      <c r="G83" s="34" t="s">
        <v>27</v>
      </c>
      <c r="H83" s="35" t="s">
        <v>14</v>
      </c>
      <c r="I83" s="43" t="s">
        <v>27</v>
      </c>
      <c r="J83" s="73">
        <v>108000</v>
      </c>
      <c r="K83" s="34" t="s">
        <v>27</v>
      </c>
      <c r="L83" s="75">
        <v>12000</v>
      </c>
      <c r="M83" s="144"/>
    </row>
    <row r="84" spans="1:13" x14ac:dyDescent="0.25">
      <c r="A84" s="22"/>
      <c r="B84" s="19"/>
      <c r="C84" s="22"/>
      <c r="D84" s="97"/>
      <c r="E84" s="19"/>
      <c r="F84" s="22"/>
    </row>
    <row r="85" spans="1:13" x14ac:dyDescent="0.25">
      <c r="B85" s="19"/>
      <c r="C85" s="22"/>
      <c r="D85" s="97"/>
      <c r="E85" s="19"/>
      <c r="F85" s="22"/>
    </row>
    <row r="86" spans="1:13" x14ac:dyDescent="0.25">
      <c r="B86" s="19"/>
      <c r="C86" s="22"/>
      <c r="D86" s="97"/>
      <c r="E86" s="19"/>
      <c r="F86" s="22"/>
    </row>
    <row r="87" spans="1:13" x14ac:dyDescent="0.25">
      <c r="B87" s="19"/>
      <c r="C87" s="22"/>
      <c r="D87" s="97"/>
      <c r="E87" s="19"/>
      <c r="F87" s="22"/>
    </row>
    <row r="88" spans="1:13" x14ac:dyDescent="0.25">
      <c r="B88" s="19"/>
      <c r="C88" s="22"/>
      <c r="D88" s="97"/>
      <c r="E88" s="19"/>
      <c r="F88" s="22"/>
    </row>
  </sheetData>
  <mergeCells count="38">
    <mergeCell ref="A35:K35"/>
    <mergeCell ref="D70:F70"/>
    <mergeCell ref="G70:I70"/>
    <mergeCell ref="J70:L70"/>
    <mergeCell ref="D37:F37"/>
    <mergeCell ref="G37:I37"/>
    <mergeCell ref="J37:L37"/>
    <mergeCell ref="M70:M72"/>
    <mergeCell ref="D71:D72"/>
    <mergeCell ref="E71:E72"/>
    <mergeCell ref="F71:F72"/>
    <mergeCell ref="G71:G72"/>
    <mergeCell ref="H71:H72"/>
    <mergeCell ref="I71:I72"/>
    <mergeCell ref="J71:J72"/>
    <mergeCell ref="K71:K72"/>
    <mergeCell ref="M37:M39"/>
    <mergeCell ref="D38:D39"/>
    <mergeCell ref="E38:E39"/>
    <mergeCell ref="F38:F39"/>
    <mergeCell ref="G38:G39"/>
    <mergeCell ref="H38:H39"/>
    <mergeCell ref="I38:I39"/>
    <mergeCell ref="J38:J39"/>
    <mergeCell ref="A1:K1"/>
    <mergeCell ref="A3:M3"/>
    <mergeCell ref="A4:M4"/>
    <mergeCell ref="D5:F5"/>
    <mergeCell ref="G5:I5"/>
    <mergeCell ref="J5:L5"/>
    <mergeCell ref="M5:M7"/>
    <mergeCell ref="D6:D7"/>
    <mergeCell ref="E6:E7"/>
    <mergeCell ref="F6:F7"/>
    <mergeCell ref="G6:G7"/>
    <mergeCell ref="H6:H7"/>
    <mergeCell ref="I6:I7"/>
    <mergeCell ref="J6:J7"/>
  </mergeCells>
  <pageMargins left="6.25E-2" right="0.1875" top="0.36458333333333331" bottom="0.5416666666666666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จัดคนลงสู่ตำแหน่ง ๑</vt:lpstr>
      <vt:lpstr>การจัดคนลงสู่ตำแหน่ง 64-66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Admin</cp:lastModifiedBy>
  <cp:lastPrinted>2020-08-21T09:33:59Z</cp:lastPrinted>
  <dcterms:created xsi:type="dcterms:W3CDTF">2014-08-08T07:33:04Z</dcterms:created>
  <dcterms:modified xsi:type="dcterms:W3CDTF">2020-08-21T09:35:23Z</dcterms:modified>
</cp:coreProperties>
</file>